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25440" windowHeight="7215"/>
  </bookViews>
  <sheets>
    <sheet name="Offense_(Proj)" sheetId="23" r:id="rId1"/>
    <sheet name="Offense_(2012)" sheetId="9" r:id="rId2"/>
    <sheet name="Reference_Sheet" sheetId="16" r:id="rId3"/>
    <sheet name="lkpTables" sheetId="32" state="hidden" r:id="rId4"/>
  </sheets>
  <definedNames>
    <definedName name="_xlnm._FilterDatabase" localSheetId="1" hidden="1">'Offense_(2012)'!$B$4:$Z$4</definedName>
    <definedName name="_xlnm._FilterDatabase" localSheetId="0" hidden="1">'Offense_(Proj)'!$A$4:$AE$262</definedName>
    <definedName name="DraftPosition">#REF!</definedName>
    <definedName name="lkpCopyright">lkpTables!$J$4</definedName>
    <definedName name="lkpSubheading">lkpTables!#REF!</definedName>
    <definedName name="lkpTeam">lkpTables!$B$5:$B$36</definedName>
    <definedName name="lkpTeamName">lkpTables!$C$5:$C$36</definedName>
    <definedName name="lkpYear">lkpTables!$G$4</definedName>
    <definedName name="NumRounds">#REF!</definedName>
    <definedName name="NumTeams">#REF!</definedName>
    <definedName name="_xlnm.Print_Titles" localSheetId="1">'Offense_(2012)'!$1:$4</definedName>
    <definedName name="_xlnm.Print_Titles" localSheetId="0">'Offense_(Proj)'!$1:$4</definedName>
    <definedName name="RosterSpots">#REF!</definedName>
  </definedNames>
  <calcPr calcId="144525"/>
</workbook>
</file>

<file path=xl/calcChain.xml><?xml version="1.0" encoding="utf-8"?>
<calcChain xmlns="http://schemas.openxmlformats.org/spreadsheetml/2006/main">
  <c r="V48" i="16" l="1"/>
  <c r="V47" i="16"/>
  <c r="V46" i="16"/>
  <c r="V45" i="16"/>
  <c r="V44" i="16"/>
  <c r="V43" i="16"/>
  <c r="V42" i="16"/>
  <c r="V41" i="16"/>
  <c r="V40" i="16"/>
  <c r="V39" i="16"/>
  <c r="V38" i="16"/>
  <c r="V37" i="16"/>
  <c r="V36" i="16"/>
  <c r="V35" i="16"/>
  <c r="V34" i="16"/>
  <c r="V33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Q2" i="9" l="1"/>
  <c r="K2" i="9"/>
  <c r="J2" i="9"/>
  <c r="H6" i="23"/>
  <c r="AE202" i="23" l="1"/>
  <c r="K202" i="23"/>
  <c r="AE190" i="23"/>
  <c r="K190" i="23"/>
  <c r="AE170" i="23"/>
  <c r="N170" i="23"/>
  <c r="K170" i="23"/>
  <c r="H170" i="23"/>
  <c r="AE154" i="23"/>
  <c r="N154" i="23"/>
  <c r="H154" i="23"/>
  <c r="Z1" i="9"/>
  <c r="N229" i="23"/>
  <c r="N223" i="23"/>
  <c r="N228" i="23"/>
  <c r="N222" i="23"/>
  <c r="N221" i="23"/>
  <c r="N220" i="23"/>
  <c r="N219" i="23"/>
  <c r="N218" i="23"/>
  <c r="N217" i="23"/>
  <c r="N216" i="23"/>
  <c r="N211" i="23"/>
  <c r="AE113" i="23"/>
  <c r="H202" i="23" l="1"/>
  <c r="N202" i="23"/>
  <c r="H190" i="23"/>
  <c r="N190" i="23"/>
  <c r="K154" i="23"/>
  <c r="H224" i="23" l="1"/>
  <c r="AE224" i="23"/>
  <c r="K224" i="23" l="1"/>
  <c r="H113" i="23"/>
  <c r="N224" i="23"/>
  <c r="K113" i="23"/>
  <c r="N113" i="23"/>
  <c r="N5" i="23"/>
  <c r="K5" i="23"/>
  <c r="K12" i="23"/>
  <c r="N12" i="23"/>
  <c r="N6" i="23"/>
  <c r="K6" i="23"/>
  <c r="N8" i="23"/>
  <c r="K8" i="23"/>
  <c r="N11" i="23"/>
  <c r="K11" i="23"/>
  <c r="N7" i="23"/>
  <c r="K7" i="23"/>
  <c r="N9" i="23"/>
  <c r="K9" i="23"/>
  <c r="N10" i="23"/>
  <c r="K10" i="23"/>
  <c r="N13" i="23"/>
  <c r="K13" i="23"/>
  <c r="N15" i="23"/>
  <c r="K15" i="23"/>
  <c r="N14" i="23"/>
  <c r="K14" i="23"/>
  <c r="N19" i="23"/>
  <c r="K19" i="23"/>
  <c r="N22" i="23"/>
  <c r="K22" i="23"/>
  <c r="N16" i="23"/>
  <c r="K16" i="23"/>
  <c r="N23" i="23"/>
  <c r="K23" i="23"/>
  <c r="K21" i="23"/>
  <c r="N21" i="23"/>
  <c r="N17" i="23"/>
  <c r="K17" i="23"/>
  <c r="K18" i="23"/>
  <c r="N18" i="23"/>
  <c r="K24" i="23"/>
  <c r="N24" i="23"/>
  <c r="N27" i="23"/>
  <c r="K27" i="23"/>
  <c r="N26" i="23"/>
  <c r="K26" i="23"/>
  <c r="N28" i="23"/>
  <c r="K28" i="23"/>
  <c r="N29" i="23"/>
  <c r="K29" i="23"/>
  <c r="N20" i="23"/>
  <c r="K20" i="23"/>
  <c r="N25" i="23"/>
  <c r="K25" i="23"/>
  <c r="N32" i="23"/>
  <c r="K32" i="23"/>
  <c r="N31" i="23"/>
  <c r="K31" i="23"/>
  <c r="N30" i="23"/>
  <c r="K30" i="23"/>
  <c r="N33" i="23"/>
  <c r="K33" i="23"/>
  <c r="N59" i="23"/>
  <c r="K59" i="23"/>
  <c r="N36" i="23"/>
  <c r="K36" i="23"/>
  <c r="N35" i="23"/>
  <c r="K35" i="23"/>
  <c r="N37" i="23"/>
  <c r="K37" i="23"/>
  <c r="K39" i="23"/>
  <c r="N39" i="23"/>
  <c r="K40" i="23"/>
  <c r="N40" i="23"/>
  <c r="N63" i="23"/>
  <c r="K63" i="23"/>
  <c r="N44" i="23"/>
  <c r="K44" i="23"/>
  <c r="N48" i="23"/>
  <c r="K48" i="23"/>
  <c r="K38" i="23"/>
  <c r="N38" i="23"/>
  <c r="N55" i="23"/>
  <c r="K55" i="23"/>
  <c r="N42" i="23"/>
  <c r="K42" i="23"/>
  <c r="N49" i="23"/>
  <c r="K49" i="23"/>
  <c r="N34" i="23"/>
  <c r="K34" i="23"/>
  <c r="N123" i="23"/>
  <c r="K123" i="23"/>
  <c r="N41" i="23"/>
  <c r="K41" i="23"/>
  <c r="N43" i="23"/>
  <c r="K43" i="23"/>
  <c r="N50" i="23"/>
  <c r="K50" i="23"/>
  <c r="K54" i="23"/>
  <c r="N54" i="23"/>
  <c r="N51" i="23"/>
  <c r="K51" i="23"/>
  <c r="N47" i="23"/>
  <c r="K47" i="23"/>
  <c r="K58" i="23"/>
  <c r="N58" i="23"/>
  <c r="N52" i="23"/>
  <c r="K52" i="23"/>
  <c r="N72" i="23"/>
  <c r="K72" i="23"/>
  <c r="N53" i="23"/>
  <c r="K53" i="23"/>
  <c r="N57" i="23"/>
  <c r="K57" i="23"/>
  <c r="K45" i="23"/>
  <c r="N45" i="23"/>
  <c r="N74" i="23"/>
  <c r="K74" i="23"/>
  <c r="N61" i="23"/>
  <c r="K61" i="23"/>
  <c r="N56" i="23"/>
  <c r="K56" i="23"/>
  <c r="N60" i="23"/>
  <c r="K60" i="23"/>
  <c r="N80" i="23"/>
  <c r="K80" i="23"/>
  <c r="N69" i="23"/>
  <c r="K69" i="23"/>
  <c r="N68" i="23"/>
  <c r="K68" i="23"/>
  <c r="K71" i="23"/>
  <c r="N71" i="23"/>
  <c r="N66" i="23"/>
  <c r="K66" i="23"/>
  <c r="K62" i="23"/>
  <c r="N62" i="23"/>
  <c r="N73" i="23"/>
  <c r="K73" i="23"/>
  <c r="N75" i="23"/>
  <c r="K75" i="23"/>
  <c r="N67" i="23"/>
  <c r="K67" i="23"/>
  <c r="N78" i="23"/>
  <c r="K78" i="23"/>
  <c r="N65" i="23"/>
  <c r="K65" i="23"/>
  <c r="N85" i="23"/>
  <c r="K85" i="23"/>
  <c r="N64" i="23"/>
  <c r="K64" i="23"/>
  <c r="N76" i="23"/>
  <c r="K76" i="23"/>
  <c r="N84" i="23"/>
  <c r="K84" i="23"/>
  <c r="N77" i="23"/>
  <c r="K77" i="23"/>
  <c r="N91" i="23"/>
  <c r="K91" i="23"/>
  <c r="N46" i="23"/>
  <c r="K46" i="23"/>
  <c r="N87" i="23"/>
  <c r="K87" i="23"/>
  <c r="K83" i="23"/>
  <c r="N83" i="23"/>
  <c r="N92" i="23"/>
  <c r="K92" i="23"/>
  <c r="K102" i="23"/>
  <c r="N102" i="23"/>
  <c r="K86" i="23"/>
  <c r="N86" i="23"/>
  <c r="N106" i="23"/>
  <c r="K106" i="23"/>
  <c r="N90" i="23"/>
  <c r="K90" i="23"/>
  <c r="N97" i="23"/>
  <c r="K97" i="23"/>
  <c r="N70" i="23"/>
  <c r="K70" i="23"/>
  <c r="N108" i="23"/>
  <c r="K108" i="23"/>
  <c r="N98" i="23"/>
  <c r="K98" i="23"/>
  <c r="N95" i="23"/>
  <c r="K95" i="23"/>
  <c r="N107" i="23"/>
  <c r="K107" i="23"/>
  <c r="N112" i="23"/>
  <c r="K112" i="23"/>
  <c r="N99" i="23"/>
  <c r="K99" i="23"/>
  <c r="N103" i="23"/>
  <c r="K103" i="23"/>
  <c r="N81" i="23"/>
  <c r="K81" i="23"/>
  <c r="N114" i="23"/>
  <c r="K114" i="23"/>
  <c r="N105" i="23"/>
  <c r="K105" i="23"/>
  <c r="K93" i="23"/>
  <c r="N93" i="23"/>
  <c r="N140" i="23"/>
  <c r="K140" i="23"/>
  <c r="N94" i="23"/>
  <c r="K94" i="23"/>
  <c r="N79" i="23"/>
  <c r="K79" i="23"/>
  <c r="K89" i="23"/>
  <c r="N89" i="23"/>
  <c r="N125" i="23"/>
  <c r="K125" i="23"/>
  <c r="N88" i="23"/>
  <c r="K88" i="23"/>
  <c r="N168" i="23"/>
  <c r="K168" i="23"/>
  <c r="N129" i="23"/>
  <c r="K129" i="23"/>
  <c r="N116" i="23"/>
  <c r="K116" i="23"/>
  <c r="N133" i="23"/>
  <c r="K133" i="23"/>
  <c r="N117" i="23"/>
  <c r="K117" i="23"/>
  <c r="N82" i="23"/>
  <c r="K82" i="23"/>
  <c r="K111" i="23"/>
  <c r="N111" i="23"/>
  <c r="N96" i="23"/>
  <c r="K96" i="23"/>
  <c r="N152" i="23"/>
  <c r="K152" i="23"/>
  <c r="K100" i="23"/>
  <c r="N100" i="23"/>
  <c r="N175" i="23"/>
  <c r="K175" i="23"/>
  <c r="N127" i="23"/>
  <c r="K127" i="23"/>
  <c r="N118" i="23"/>
  <c r="K118" i="23"/>
  <c r="N126" i="23"/>
  <c r="K126" i="23"/>
  <c r="K109" i="23"/>
  <c r="N109" i="23"/>
  <c r="N171" i="23"/>
  <c r="K171" i="23"/>
  <c r="N104" i="23"/>
  <c r="K104" i="23"/>
  <c r="N150" i="23"/>
  <c r="K150" i="23"/>
  <c r="N101" i="23"/>
  <c r="K101" i="23"/>
  <c r="N134" i="23"/>
  <c r="K134" i="23"/>
  <c r="N173" i="23"/>
  <c r="K173" i="23"/>
  <c r="N121" i="23"/>
  <c r="K121" i="23"/>
  <c r="K141" i="23"/>
  <c r="N141" i="23"/>
  <c r="N135" i="23"/>
  <c r="K135" i="23"/>
  <c r="K115" i="23"/>
  <c r="N115" i="23"/>
  <c r="N164" i="23"/>
  <c r="K164" i="23"/>
  <c r="N131" i="23"/>
  <c r="K131" i="23"/>
  <c r="N119" i="23"/>
  <c r="K119" i="23"/>
  <c r="N153" i="23"/>
  <c r="K153" i="23"/>
  <c r="N132" i="23"/>
  <c r="K132" i="23"/>
  <c r="N137" i="23"/>
  <c r="K137" i="23"/>
  <c r="N146" i="23"/>
  <c r="K146" i="23"/>
  <c r="N151" i="23"/>
  <c r="K151" i="23"/>
  <c r="N144" i="23"/>
  <c r="K144" i="23"/>
  <c r="N136" i="23"/>
  <c r="K136" i="23"/>
  <c r="N145" i="23"/>
  <c r="K145" i="23"/>
  <c r="N139" i="23"/>
  <c r="K139" i="23"/>
  <c r="N149" i="23"/>
  <c r="K149" i="23"/>
  <c r="K138" i="23"/>
  <c r="N138" i="23"/>
  <c r="N148" i="23"/>
  <c r="K148" i="23"/>
  <c r="K120" i="23"/>
  <c r="N120" i="23"/>
  <c r="K147" i="23"/>
  <c r="N147" i="23"/>
  <c r="N128" i="23"/>
  <c r="K128" i="23"/>
  <c r="N122" i="23"/>
  <c r="K122" i="23"/>
  <c r="N143" i="23"/>
  <c r="K143" i="23"/>
  <c r="N169" i="23"/>
  <c r="K169" i="23"/>
  <c r="N174" i="23"/>
  <c r="K174" i="23"/>
  <c r="N166" i="23"/>
  <c r="K166" i="23"/>
  <c r="N162" i="23"/>
  <c r="K162" i="23"/>
  <c r="N160" i="23"/>
  <c r="K160" i="23"/>
  <c r="N155" i="23"/>
  <c r="K155" i="23"/>
  <c r="N124" i="23"/>
  <c r="K124" i="23"/>
  <c r="N181" i="23"/>
  <c r="K181" i="23"/>
  <c r="N158" i="23"/>
  <c r="K158" i="23"/>
  <c r="N157" i="23"/>
  <c r="K157" i="23"/>
  <c r="N176" i="23"/>
  <c r="K176" i="23"/>
  <c r="K184" i="23"/>
  <c r="N184" i="23"/>
  <c r="K165" i="23"/>
  <c r="N165" i="23"/>
  <c r="N167" i="23"/>
  <c r="K167" i="23"/>
  <c r="N159" i="23"/>
  <c r="K159" i="23"/>
  <c r="N198" i="23"/>
  <c r="K198" i="23"/>
  <c r="K196" i="23"/>
  <c r="N196" i="23"/>
  <c r="N142" i="23"/>
  <c r="K142" i="23"/>
  <c r="N161" i="23"/>
  <c r="K161" i="23"/>
  <c r="N204" i="23"/>
  <c r="K204" i="23"/>
  <c r="N191" i="23"/>
  <c r="K191" i="23"/>
  <c r="N194" i="23"/>
  <c r="K194" i="23"/>
  <c r="N195" i="23"/>
  <c r="K195" i="23"/>
  <c r="N177" i="23"/>
  <c r="K177" i="23"/>
  <c r="N179" i="23"/>
  <c r="K179" i="23"/>
  <c r="K178" i="23"/>
  <c r="N178" i="23"/>
  <c r="N156" i="23"/>
  <c r="K156" i="23"/>
  <c r="N130" i="23"/>
  <c r="K130" i="23"/>
  <c r="K172" i="23"/>
  <c r="N172" i="23"/>
  <c r="N187" i="23"/>
  <c r="K187" i="23"/>
  <c r="N203" i="23"/>
  <c r="K203" i="23"/>
  <c r="N200" i="23"/>
  <c r="K200" i="23"/>
  <c r="K192" i="23"/>
  <c r="N192" i="23"/>
  <c r="N185" i="23"/>
  <c r="K185" i="23"/>
  <c r="N225" i="23"/>
  <c r="K225" i="23"/>
  <c r="N208" i="23"/>
  <c r="K208" i="23"/>
  <c r="N226" i="23"/>
  <c r="K226" i="23"/>
  <c r="N186" i="23"/>
  <c r="K186" i="23"/>
  <c r="N110" i="23"/>
  <c r="K110" i="23"/>
  <c r="N201" i="23"/>
  <c r="K201" i="23"/>
  <c r="K227" i="23"/>
  <c r="N227" i="23"/>
  <c r="N199" i="23"/>
  <c r="K199" i="23"/>
  <c r="K180" i="23"/>
  <c r="N180" i="23"/>
  <c r="K211" i="23"/>
  <c r="N197" i="23"/>
  <c r="K197" i="23"/>
  <c r="N213" i="23"/>
  <c r="K213" i="23"/>
  <c r="N189" i="23"/>
  <c r="K189" i="23"/>
  <c r="N193" i="23"/>
  <c r="K193" i="23"/>
  <c r="N163" i="23"/>
  <c r="K163" i="23"/>
  <c r="N183" i="23"/>
  <c r="K183" i="23"/>
  <c r="N214" i="23"/>
  <c r="K214" i="23"/>
  <c r="N207" i="23"/>
  <c r="K207" i="23"/>
  <c r="N206" i="23"/>
  <c r="K206" i="23"/>
  <c r="N182" i="23"/>
  <c r="K182" i="23"/>
  <c r="N209" i="23"/>
  <c r="K209" i="23"/>
  <c r="N188" i="23"/>
  <c r="K188" i="23"/>
  <c r="N205" i="23"/>
  <c r="K205" i="23"/>
  <c r="N210" i="23"/>
  <c r="K210" i="23"/>
  <c r="K212" i="23"/>
  <c r="N212" i="23"/>
  <c r="K215" i="23"/>
  <c r="N215" i="23"/>
  <c r="K216" i="23"/>
  <c r="K217" i="23"/>
  <c r="K218" i="23"/>
  <c r="K219" i="23"/>
  <c r="K220" i="23"/>
  <c r="K221" i="23"/>
  <c r="K222" i="23"/>
  <c r="K228" i="23"/>
  <c r="K223" i="23"/>
  <c r="K229" i="23"/>
  <c r="H13" i="23"/>
  <c r="H17" i="23"/>
  <c r="H25" i="23"/>
  <c r="H42" i="23"/>
  <c r="H51" i="23"/>
  <c r="H74" i="23"/>
  <c r="H66" i="23"/>
  <c r="H64" i="23"/>
  <c r="H92" i="23"/>
  <c r="H98" i="23"/>
  <c r="H105" i="23"/>
  <c r="H168" i="23"/>
  <c r="H152" i="23"/>
  <c r="H104" i="23"/>
  <c r="H115" i="23"/>
  <c r="H151" i="23"/>
  <c r="H120" i="23"/>
  <c r="H162" i="23"/>
  <c r="H184" i="23"/>
  <c r="H204" i="23"/>
  <c r="H156" i="23"/>
  <c r="H225" i="23"/>
  <c r="H180" i="23"/>
  <c r="H214" i="23"/>
  <c r="H212" i="23"/>
  <c r="H217" i="23"/>
  <c r="H229" i="23"/>
  <c r="H12" i="23"/>
  <c r="H15" i="23"/>
  <c r="H18" i="23"/>
  <c r="H32" i="23"/>
  <c r="H39" i="23"/>
  <c r="H49" i="23"/>
  <c r="H47" i="23"/>
  <c r="H61" i="23"/>
  <c r="H62" i="23"/>
  <c r="H76" i="23"/>
  <c r="H102" i="23"/>
  <c r="H95" i="23"/>
  <c r="H93" i="23"/>
  <c r="H129" i="23"/>
  <c r="H100" i="23"/>
  <c r="H150" i="23"/>
  <c r="H164" i="23"/>
  <c r="H144" i="23"/>
  <c r="H147" i="23"/>
  <c r="H160" i="23"/>
  <c r="H165" i="23"/>
  <c r="H191" i="23"/>
  <c r="H130" i="23"/>
  <c r="H208" i="23"/>
  <c r="H211" i="23"/>
  <c r="H207" i="23"/>
  <c r="H218" i="23"/>
  <c r="H14" i="23"/>
  <c r="H24" i="23"/>
  <c r="H31" i="23"/>
  <c r="H40" i="23"/>
  <c r="H34" i="23"/>
  <c r="H58" i="23"/>
  <c r="H56" i="23"/>
  <c r="H73" i="23"/>
  <c r="H84" i="23"/>
  <c r="H86" i="23"/>
  <c r="H107" i="23"/>
  <c r="H140" i="23"/>
  <c r="H116" i="23"/>
  <c r="H175" i="23"/>
  <c r="H101" i="23"/>
  <c r="H131" i="23"/>
  <c r="H136" i="23"/>
  <c r="H128" i="23"/>
  <c r="H155" i="23"/>
  <c r="H167" i="23"/>
  <c r="H194" i="23"/>
  <c r="H172" i="23"/>
  <c r="H226" i="23"/>
  <c r="H197" i="23"/>
  <c r="H206" i="23"/>
  <c r="H219" i="23"/>
  <c r="H8" i="23"/>
  <c r="H19" i="23"/>
  <c r="H27" i="23"/>
  <c r="H30" i="23"/>
  <c r="H63" i="23"/>
  <c r="H123" i="23"/>
  <c r="H52" i="23"/>
  <c r="H60" i="23"/>
  <c r="H75" i="23"/>
  <c r="H77" i="23"/>
  <c r="H106" i="23"/>
  <c r="H112" i="23"/>
  <c r="H94" i="23"/>
  <c r="H133" i="23"/>
  <c r="H127" i="23"/>
  <c r="H134" i="23"/>
  <c r="H119" i="23"/>
  <c r="H145" i="23"/>
  <c r="H122" i="23"/>
  <c r="H124" i="23"/>
  <c r="H159" i="23"/>
  <c r="H195" i="23"/>
  <c r="H187" i="23"/>
  <c r="H186" i="23"/>
  <c r="H213" i="23"/>
  <c r="H182" i="23"/>
  <c r="H220" i="23"/>
  <c r="H37" i="23"/>
  <c r="H11" i="23"/>
  <c r="H67" i="23"/>
  <c r="H28" i="23"/>
  <c r="H69" i="23"/>
  <c r="H97" i="23"/>
  <c r="H82" i="23"/>
  <c r="H132" i="23"/>
  <c r="H196" i="23"/>
  <c r="H188" i="23"/>
  <c r="H22" i="23"/>
  <c r="H33" i="23"/>
  <c r="H41" i="23"/>
  <c r="H80" i="23"/>
  <c r="H90" i="23"/>
  <c r="H79" i="23"/>
  <c r="H118" i="23"/>
  <c r="H153" i="23"/>
  <c r="H181" i="23"/>
  <c r="H177" i="23"/>
  <c r="H110" i="23"/>
  <c r="H209" i="23"/>
  <c r="H16" i="23"/>
  <c r="H48" i="23"/>
  <c r="H53" i="23"/>
  <c r="H46" i="23"/>
  <c r="H89" i="23"/>
  <c r="H121" i="23"/>
  <c r="H149" i="23"/>
  <c r="H158" i="23"/>
  <c r="H200" i="23"/>
  <c r="H201" i="23"/>
  <c r="H193" i="23"/>
  <c r="H222" i="23"/>
  <c r="H9" i="23"/>
  <c r="H23" i="23"/>
  <c r="H29" i="23"/>
  <c r="H36" i="23"/>
  <c r="H38" i="23"/>
  <c r="H50" i="23"/>
  <c r="H57" i="23"/>
  <c r="H68" i="23"/>
  <c r="H65" i="23"/>
  <c r="H87" i="23"/>
  <c r="H70" i="23"/>
  <c r="H81" i="23"/>
  <c r="H125" i="23"/>
  <c r="H111" i="23"/>
  <c r="H109" i="23"/>
  <c r="H141" i="23"/>
  <c r="H137" i="23"/>
  <c r="H138" i="23"/>
  <c r="H174" i="23"/>
  <c r="H157" i="23"/>
  <c r="H142" i="23"/>
  <c r="H179" i="23"/>
  <c r="H192" i="23"/>
  <c r="H227" i="23"/>
  <c r="H163" i="23"/>
  <c r="H205" i="23"/>
  <c r="H228" i="23"/>
  <c r="H26" i="23"/>
  <c r="H44" i="23"/>
  <c r="H72" i="23"/>
  <c r="H91" i="23"/>
  <c r="H99" i="23"/>
  <c r="H117" i="23"/>
  <c r="H173" i="23"/>
  <c r="H139" i="23"/>
  <c r="H143" i="23"/>
  <c r="H198" i="23"/>
  <c r="H203" i="23"/>
  <c r="H189" i="23"/>
  <c r="H221" i="23"/>
  <c r="H7" i="23"/>
  <c r="H59" i="23"/>
  <c r="H43" i="23"/>
  <c r="H78" i="23"/>
  <c r="H103" i="23"/>
  <c r="H126" i="23"/>
  <c r="H169" i="23"/>
  <c r="H215" i="23"/>
  <c r="H10" i="23"/>
  <c r="H21" i="23"/>
  <c r="H20" i="23"/>
  <c r="H35" i="23"/>
  <c r="H55" i="23"/>
  <c r="H54" i="23"/>
  <c r="H45" i="23"/>
  <c r="H71" i="23"/>
  <c r="H85" i="23"/>
  <c r="H83" i="23"/>
  <c r="H108" i="23"/>
  <c r="H114" i="23"/>
  <c r="H88" i="23"/>
  <c r="H96" i="23"/>
  <c r="H171" i="23"/>
  <c r="H135" i="23"/>
  <c r="H146" i="23"/>
  <c r="H148" i="23"/>
  <c r="H166" i="23"/>
  <c r="H176" i="23"/>
  <c r="H161" i="23"/>
  <c r="H178" i="23"/>
  <c r="H185" i="23"/>
  <c r="H199" i="23"/>
  <c r="H183" i="23"/>
  <c r="H210" i="23"/>
  <c r="H216" i="23"/>
  <c r="H223" i="23"/>
  <c r="H5" i="23"/>
  <c r="D1" i="9" l="1"/>
  <c r="E1" i="23"/>
  <c r="E1" i="16" l="1"/>
  <c r="X1" i="16"/>
  <c r="B14" i="16"/>
  <c r="Y18" i="16"/>
  <c r="Y17" i="16"/>
  <c r="Y19" i="16"/>
  <c r="Y20" i="16"/>
  <c r="Y21" i="16"/>
  <c r="Y22" i="16"/>
  <c r="Y23" i="16"/>
  <c r="Y24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AE12" i="23"/>
  <c r="AE6" i="23"/>
  <c r="AE27" i="23"/>
  <c r="AE8" i="23"/>
  <c r="AE11" i="23"/>
  <c r="AE18" i="23"/>
  <c r="AE7" i="23"/>
  <c r="AE14" i="23"/>
  <c r="AE19" i="23"/>
  <c r="AE35" i="23"/>
  <c r="AE15" i="23"/>
  <c r="AE30" i="23"/>
  <c r="AE10" i="23"/>
  <c r="AE9" i="23"/>
  <c r="AE32" i="23"/>
  <c r="AE22" i="23"/>
  <c r="AE55" i="23"/>
  <c r="AE21" i="23"/>
  <c r="AE13" i="23"/>
  <c r="AE37" i="23"/>
  <c r="AE36" i="23"/>
  <c r="AE29" i="23"/>
  <c r="AE16" i="23"/>
  <c r="AE24" i="23"/>
  <c r="AE20" i="23"/>
  <c r="AE25" i="23"/>
  <c r="AE17" i="23"/>
  <c r="AE48" i="23"/>
  <c r="AE31" i="23"/>
  <c r="AE23" i="23"/>
  <c r="AE26" i="23"/>
  <c r="AE38" i="23"/>
  <c r="AE63" i="23"/>
  <c r="AE43" i="23"/>
  <c r="AE49" i="23"/>
  <c r="AE60" i="23"/>
  <c r="AE51" i="23"/>
  <c r="AE59" i="23"/>
  <c r="AE39" i="23"/>
  <c r="AE34" i="23"/>
  <c r="AE28" i="23"/>
  <c r="AE44" i="23"/>
  <c r="AE40" i="23"/>
  <c r="AE72" i="23"/>
  <c r="AE33" i="23"/>
  <c r="AE77" i="23"/>
  <c r="AE47" i="23"/>
  <c r="AE50" i="23"/>
  <c r="AE52" i="23"/>
  <c r="AE58" i="23"/>
  <c r="AE42" i="23"/>
  <c r="AE123" i="23"/>
  <c r="AE45" i="23"/>
  <c r="AE75" i="23"/>
  <c r="AE69" i="23"/>
  <c r="AE56" i="23"/>
  <c r="AE61" i="23"/>
  <c r="AE71" i="23"/>
  <c r="AE64" i="23"/>
  <c r="AE79" i="23"/>
  <c r="AE80" i="23"/>
  <c r="AE57" i="23"/>
  <c r="AE90" i="23"/>
  <c r="AE97" i="23"/>
  <c r="AE87" i="23"/>
  <c r="AE54" i="23"/>
  <c r="AE41" i="23"/>
  <c r="AE70" i="23"/>
  <c r="AE62" i="23"/>
  <c r="AE68" i="23"/>
  <c r="AE46" i="23"/>
  <c r="AE73" i="23"/>
  <c r="AE53" i="23"/>
  <c r="AE67" i="23"/>
  <c r="AE74" i="23"/>
  <c r="AE91" i="23"/>
  <c r="AE108" i="23"/>
  <c r="AE65" i="23"/>
  <c r="AE106" i="23"/>
  <c r="AE84" i="23"/>
  <c r="AE66" i="23"/>
  <c r="AE129" i="23"/>
  <c r="AE146" i="23"/>
  <c r="AE99" i="23"/>
  <c r="AE85" i="23"/>
  <c r="AE95" i="23"/>
  <c r="AE98" i="23"/>
  <c r="AE92" i="23"/>
  <c r="AE152" i="23"/>
  <c r="AE127" i="23"/>
  <c r="AE78" i="23"/>
  <c r="AE102" i="23"/>
  <c r="AE133" i="23"/>
  <c r="AE86" i="23"/>
  <c r="AE76" i="23"/>
  <c r="AE164" i="23"/>
  <c r="AE94" i="23"/>
  <c r="AE83" i="23"/>
  <c r="AE107" i="23"/>
  <c r="AE112" i="23"/>
  <c r="AE89" i="23"/>
  <c r="AE103" i="23"/>
  <c r="AE168" i="23"/>
  <c r="AE117" i="23"/>
  <c r="AE96" i="23"/>
  <c r="AE88" i="23"/>
  <c r="AE126" i="23"/>
  <c r="AE135" i="23"/>
  <c r="AE134" i="23"/>
  <c r="AE93" i="23"/>
  <c r="AE176" i="23"/>
  <c r="AE81" i="23"/>
  <c r="AE115" i="23"/>
  <c r="AE171" i="23"/>
  <c r="AE166" i="23"/>
  <c r="AE116" i="23"/>
  <c r="AE128" i="23"/>
  <c r="AE175" i="23"/>
  <c r="AE105" i="23"/>
  <c r="AE131" i="23"/>
  <c r="AE125" i="23"/>
  <c r="AE149" i="23"/>
  <c r="AE82" i="23"/>
  <c r="AE109" i="23"/>
  <c r="AE111" i="23"/>
  <c r="AE121" i="23"/>
  <c r="AE153" i="23"/>
  <c r="AE174" i="23"/>
  <c r="AE136" i="23"/>
  <c r="AE141" i="23"/>
  <c r="AE137" i="23"/>
  <c r="AE139" i="23"/>
  <c r="AE144" i="23"/>
  <c r="AE100" i="23"/>
  <c r="AE145" i="23"/>
  <c r="AE140" i="23"/>
  <c r="AE143" i="23"/>
  <c r="AE124" i="23"/>
  <c r="AE184" i="23"/>
  <c r="AE167" i="23"/>
  <c r="AE173" i="23"/>
  <c r="AE196" i="23"/>
  <c r="AE156" i="23"/>
  <c r="AE211" i="23"/>
  <c r="AE181" i="23"/>
  <c r="AE120" i="23"/>
  <c r="AE201" i="23"/>
  <c r="AE150" i="23"/>
  <c r="AE118" i="23"/>
  <c r="AE101" i="23"/>
  <c r="AE148" i="23"/>
  <c r="AE132" i="23"/>
  <c r="AE130" i="23"/>
  <c r="AE138" i="23"/>
  <c r="AE104" i="23"/>
  <c r="AE204" i="23"/>
  <c r="AE169" i="23"/>
  <c r="AE213" i="23"/>
  <c r="AE142" i="23"/>
  <c r="AE227" i="23"/>
  <c r="AE198" i="23"/>
  <c r="AE205" i="23"/>
  <c r="AE187" i="23"/>
  <c r="AE157" i="23"/>
  <c r="AE158" i="23"/>
  <c r="AE178" i="23"/>
  <c r="AE159" i="23"/>
  <c r="AE186" i="23"/>
  <c r="AE185" i="23"/>
  <c r="AE122" i="23"/>
  <c r="AE147" i="23"/>
  <c r="AE151" i="23"/>
  <c r="AE208" i="23"/>
  <c r="AE194" i="23"/>
  <c r="AE177" i="23"/>
  <c r="AE161" i="23"/>
  <c r="AE160" i="23"/>
  <c r="AE162" i="23"/>
  <c r="AE223" i="23"/>
  <c r="AE214" i="23"/>
  <c r="AE215" i="23"/>
  <c r="AE210" i="23"/>
  <c r="AE180" i="23"/>
  <c r="AE199" i="23"/>
  <c r="AE114" i="23"/>
  <c r="AE189" i="23"/>
  <c r="AE119" i="23"/>
  <c r="AE229" i="23"/>
  <c r="AE220" i="23"/>
  <c r="AE165" i="23"/>
  <c r="AE155" i="23"/>
  <c r="AE225" i="23"/>
  <c r="AE195" i="23"/>
  <c r="AE179" i="23"/>
  <c r="AE200" i="23"/>
  <c r="AE197" i="23"/>
  <c r="AE203" i="23"/>
  <c r="AE219" i="23"/>
  <c r="AE217" i="23"/>
  <c r="AE206" i="23"/>
  <c r="AE172" i="23"/>
  <c r="AE228" i="23"/>
  <c r="AE163" i="23"/>
  <c r="AE209" i="23"/>
  <c r="AE222" i="23"/>
  <c r="AE192" i="23"/>
  <c r="AE226" i="23"/>
  <c r="AE182" i="23"/>
  <c r="AE193" i="23"/>
  <c r="AE110" i="23"/>
  <c r="AE207" i="23"/>
  <c r="AE183" i="23"/>
  <c r="AE221" i="23"/>
  <c r="AE216" i="23"/>
  <c r="AE188" i="23"/>
  <c r="AE218" i="23"/>
  <c r="AE212" i="23"/>
  <c r="AE191" i="23"/>
  <c r="A2" i="9"/>
  <c r="L2" i="9"/>
  <c r="M2" i="9"/>
  <c r="N2" i="9"/>
  <c r="O2" i="9"/>
  <c r="P2" i="9"/>
  <c r="R2" i="9"/>
  <c r="S2" i="9"/>
  <c r="T2" i="9"/>
  <c r="U2" i="9"/>
  <c r="V2" i="9"/>
  <c r="W2" i="9"/>
  <c r="J1" i="32"/>
  <c r="AE1" i="23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W41" i="16" l="1"/>
  <c r="W33" i="16"/>
  <c r="W48" i="16"/>
  <c r="W25" i="16"/>
  <c r="W32" i="16"/>
  <c r="W39" i="16"/>
  <c r="W23" i="16"/>
  <c r="W46" i="16"/>
  <c r="W38" i="16"/>
  <c r="W30" i="16"/>
  <c r="W22" i="16"/>
  <c r="W26" i="16"/>
  <c r="W35" i="16"/>
  <c r="W37" i="16"/>
  <c r="W29" i="16"/>
  <c r="W45" i="16"/>
  <c r="W47" i="16"/>
  <c r="W21" i="16"/>
  <c r="W34" i="16"/>
  <c r="W19" i="16"/>
  <c r="W42" i="16"/>
  <c r="W27" i="16"/>
  <c r="W31" i="16"/>
  <c r="W20" i="16"/>
  <c r="W24" i="16"/>
  <c r="W43" i="16"/>
  <c r="W44" i="16"/>
  <c r="W40" i="16"/>
  <c r="W28" i="16"/>
  <c r="W17" i="16"/>
  <c r="W36" i="16"/>
  <c r="W18" i="16"/>
  <c r="X284" i="9"/>
  <c r="Z284" i="9" s="1"/>
  <c r="X289" i="9"/>
  <c r="Z289" i="9" s="1"/>
  <c r="X256" i="9"/>
  <c r="Z256" i="9" s="1"/>
  <c r="X274" i="9"/>
  <c r="Z274" i="9" s="1"/>
  <c r="X242" i="9"/>
  <c r="Z242" i="9" s="1"/>
  <c r="X291" i="9"/>
  <c r="Z291" i="9" s="1"/>
  <c r="X264" i="9"/>
  <c r="Z264" i="9" s="1"/>
  <c r="X266" i="9"/>
  <c r="Z266" i="9" s="1"/>
  <c r="X244" i="9"/>
  <c r="Z244" i="9" s="1"/>
  <c r="X281" i="9"/>
  <c r="Z281" i="9" s="1"/>
  <c r="X297" i="9"/>
  <c r="Z297" i="9" s="1"/>
  <c r="X252" i="9"/>
  <c r="Z252" i="9" s="1"/>
  <c r="X290" i="9"/>
  <c r="Z290" i="9" s="1"/>
  <c r="X282" i="9"/>
  <c r="Z282" i="9" s="1"/>
  <c r="X288" i="9"/>
  <c r="Z288" i="9" s="1"/>
  <c r="X298" i="9"/>
  <c r="Z298" i="9" s="1"/>
  <c r="X295" i="9"/>
  <c r="Z295" i="9" s="1"/>
  <c r="X260" i="9"/>
  <c r="Z260" i="9" s="1"/>
  <c r="X292" i="9"/>
  <c r="Z292" i="9" s="1"/>
  <c r="X219" i="9"/>
  <c r="Z219" i="9" s="1"/>
  <c r="X166" i="9"/>
  <c r="Z166" i="9" s="1"/>
  <c r="X232" i="9"/>
  <c r="Z232" i="9" s="1"/>
  <c r="X116" i="9"/>
  <c r="Z116" i="9" s="1"/>
  <c r="X168" i="9"/>
  <c r="Z168" i="9" s="1"/>
  <c r="X179" i="9"/>
  <c r="Z179" i="9" s="1"/>
  <c r="X211" i="9"/>
  <c r="Z211" i="9" s="1"/>
  <c r="X271" i="9"/>
  <c r="Z271" i="9" s="1"/>
  <c r="X90" i="9"/>
  <c r="Z90" i="9" s="1"/>
  <c r="X65" i="9"/>
  <c r="Z65" i="9" s="1"/>
  <c r="X187" i="9"/>
  <c r="Z187" i="9" s="1"/>
  <c r="X57" i="9"/>
  <c r="Z57" i="9" s="1"/>
  <c r="X76" i="9"/>
  <c r="Z76" i="9" s="1"/>
  <c r="X78" i="9"/>
  <c r="Z78" i="9" s="1"/>
  <c r="X71" i="9"/>
  <c r="Z71" i="9" s="1"/>
  <c r="X128" i="9"/>
  <c r="Z128" i="9" s="1"/>
  <c r="X162" i="9"/>
  <c r="Z162" i="9" s="1"/>
  <c r="X31" i="9"/>
  <c r="Z31" i="9" s="1"/>
  <c r="X158" i="9"/>
  <c r="Z158" i="9" s="1"/>
  <c r="X195" i="9"/>
  <c r="Z195" i="9" s="1"/>
  <c r="X262" i="9"/>
  <c r="Z262" i="9" s="1"/>
  <c r="X215" i="9"/>
  <c r="Z215" i="9" s="1"/>
  <c r="X267" i="9"/>
  <c r="Z267" i="9" s="1"/>
  <c r="X18" i="9"/>
  <c r="Z18" i="9" s="1"/>
  <c r="X245" i="9"/>
  <c r="Z245" i="9" s="1"/>
  <c r="X235" i="9"/>
  <c r="Z235" i="9" s="1"/>
  <c r="X214" i="9"/>
  <c r="Z214" i="9" s="1"/>
  <c r="X152" i="9"/>
  <c r="Z152" i="9" s="1"/>
  <c r="X58" i="9"/>
  <c r="Z58" i="9" s="1"/>
  <c r="X184" i="9"/>
  <c r="Z184" i="9" s="1"/>
  <c r="X99" i="9"/>
  <c r="Z99" i="9" s="1"/>
  <c r="X171" i="9"/>
  <c r="Z171" i="9" s="1"/>
  <c r="X277" i="9"/>
  <c r="Z277" i="9" s="1"/>
  <c r="X243" i="9"/>
  <c r="Z243" i="9" s="1"/>
  <c r="X204" i="9"/>
  <c r="Z204" i="9" s="1"/>
  <c r="X174" i="9"/>
  <c r="Z174" i="9" s="1"/>
  <c r="X9" i="9"/>
  <c r="Z9" i="9" s="1"/>
  <c r="X10" i="9"/>
  <c r="Z10" i="9" s="1"/>
  <c r="X92" i="9"/>
  <c r="Z92" i="9" s="1"/>
  <c r="X53" i="9"/>
  <c r="Z53" i="9" s="1"/>
  <c r="X136" i="9"/>
  <c r="Z136" i="9" s="1"/>
  <c r="X300" i="9"/>
  <c r="Z300" i="9" s="1"/>
  <c r="X185" i="9"/>
  <c r="Z185" i="9" s="1"/>
  <c r="X142" i="9"/>
  <c r="Z142" i="9" s="1"/>
  <c r="X66" i="9"/>
  <c r="Z66" i="9" s="1"/>
  <c r="X15" i="9"/>
  <c r="Z15" i="9" s="1"/>
  <c r="X35" i="9"/>
  <c r="Z35" i="9" s="1"/>
  <c r="X165" i="9"/>
  <c r="Z165" i="9" s="1"/>
  <c r="X218" i="9"/>
  <c r="Z218" i="9" s="1"/>
  <c r="X273" i="9"/>
  <c r="Z273" i="9" s="1"/>
  <c r="X231" i="9"/>
  <c r="Z231" i="9" s="1"/>
  <c r="X144" i="9"/>
  <c r="Z144" i="9" s="1"/>
  <c r="X151" i="9"/>
  <c r="Z151" i="9" s="1"/>
  <c r="X209" i="9"/>
  <c r="Z209" i="9" s="1"/>
  <c r="X124" i="9"/>
  <c r="Z124" i="9" s="1"/>
  <c r="X28" i="9"/>
  <c r="Z28" i="9" s="1"/>
  <c r="X236" i="9"/>
  <c r="Z236" i="9" s="1"/>
  <c r="X241" i="9"/>
  <c r="Z241" i="9" s="1"/>
  <c r="X97" i="9"/>
  <c r="Z97" i="9" s="1"/>
  <c r="X83" i="9"/>
  <c r="Z83" i="9" s="1"/>
  <c r="X47" i="9"/>
  <c r="Z47" i="9" s="1"/>
  <c r="X240" i="9"/>
  <c r="Z240" i="9" s="1"/>
  <c r="X87" i="9"/>
  <c r="Z87" i="9" s="1"/>
  <c r="X189" i="9"/>
  <c r="Z189" i="9" s="1"/>
  <c r="X173" i="9"/>
  <c r="Z173" i="9" s="1"/>
  <c r="X123" i="9"/>
  <c r="Z123" i="9" s="1"/>
  <c r="X149" i="9"/>
  <c r="Z149" i="9" s="1"/>
  <c r="X153" i="9"/>
  <c r="Z153" i="9" s="1"/>
  <c r="X81" i="9"/>
  <c r="Z81" i="9" s="1"/>
  <c r="X234" i="9"/>
  <c r="Z234" i="9" s="1"/>
  <c r="X304" i="9"/>
  <c r="Z304" i="9" s="1"/>
  <c r="X89" i="9"/>
  <c r="Z89" i="9" s="1"/>
  <c r="X55" i="9"/>
  <c r="Z55" i="9" s="1"/>
  <c r="X194" i="9"/>
  <c r="Z194" i="9" s="1"/>
  <c r="X95" i="9"/>
  <c r="Z95" i="9" s="1"/>
  <c r="X155" i="9"/>
  <c r="Z155" i="9" s="1"/>
  <c r="X137" i="9"/>
  <c r="Z137" i="9" s="1"/>
  <c r="X21" i="9"/>
  <c r="Z21" i="9" s="1"/>
  <c r="X196" i="9"/>
  <c r="Z196" i="9" s="1"/>
  <c r="X131" i="9"/>
  <c r="Z131" i="9" s="1"/>
  <c r="X34" i="9"/>
  <c r="Z34" i="9" s="1"/>
  <c r="X272" i="9"/>
  <c r="Z272" i="9" s="1"/>
  <c r="X110" i="9"/>
  <c r="Z110" i="9" s="1"/>
  <c r="X125" i="9"/>
  <c r="Z125" i="9" s="1"/>
  <c r="X75" i="9"/>
  <c r="Z75" i="9" s="1"/>
  <c r="X206" i="9"/>
  <c r="Z206" i="9" s="1"/>
  <c r="X296" i="9"/>
  <c r="Z296" i="9" s="1"/>
  <c r="X157" i="9"/>
  <c r="Z157" i="9" s="1"/>
  <c r="X40" i="9"/>
  <c r="Z40" i="9" s="1"/>
  <c r="X26" i="9"/>
  <c r="Z26" i="9" s="1"/>
  <c r="X275" i="9"/>
  <c r="Z275" i="9" s="1"/>
  <c r="X237" i="9"/>
  <c r="Z237" i="9" s="1"/>
  <c r="X122" i="9"/>
  <c r="Z122" i="9" s="1"/>
  <c r="X303" i="9"/>
  <c r="Z303" i="9" s="1"/>
  <c r="X161" i="9"/>
  <c r="Z161" i="9" s="1"/>
  <c r="X27" i="9"/>
  <c r="Z27" i="9" s="1"/>
  <c r="X190" i="9"/>
  <c r="Z190" i="9" s="1"/>
  <c r="X23" i="9"/>
  <c r="Z23" i="9" s="1"/>
  <c r="X133" i="9"/>
  <c r="Z133" i="9" s="1"/>
  <c r="X82" i="9"/>
  <c r="Z82" i="9" s="1"/>
  <c r="X7" i="9"/>
  <c r="Z7" i="9" s="1"/>
  <c r="X250" i="9"/>
  <c r="Z250" i="9" s="1"/>
  <c r="X197" i="9"/>
  <c r="Z197" i="9" s="1"/>
  <c r="X129" i="9"/>
  <c r="Z129" i="9" s="1"/>
  <c r="X221" i="9"/>
  <c r="Z221" i="9" s="1"/>
  <c r="X117" i="9"/>
  <c r="Z117" i="9" s="1"/>
  <c r="X6" i="9"/>
  <c r="Z6" i="9" s="1"/>
  <c r="X29" i="9"/>
  <c r="Z29" i="9" s="1"/>
  <c r="X102" i="9"/>
  <c r="Z102" i="9" s="1"/>
  <c r="X46" i="9"/>
  <c r="Z46" i="9" s="1"/>
  <c r="X61" i="9"/>
  <c r="Z61" i="9" s="1"/>
  <c r="X210" i="9"/>
  <c r="Z210" i="9" s="1"/>
  <c r="X145" i="9"/>
  <c r="Z145" i="9" s="1"/>
  <c r="X60" i="9"/>
  <c r="Z60" i="9" s="1"/>
  <c r="X30" i="9"/>
  <c r="Z30" i="9" s="1"/>
  <c r="X68" i="9"/>
  <c r="Z68" i="9" s="1"/>
  <c r="X249" i="9"/>
  <c r="Z249" i="9" s="1"/>
  <c r="X106" i="9"/>
  <c r="Z106" i="9" s="1"/>
  <c r="X301" i="9"/>
  <c r="Z301" i="9" s="1"/>
  <c r="X226" i="9"/>
  <c r="Z226" i="9" s="1"/>
  <c r="X56" i="9"/>
  <c r="Z56" i="9" s="1"/>
  <c r="X114" i="9"/>
  <c r="Z114" i="9" s="1"/>
  <c r="X98" i="9"/>
  <c r="Z98" i="9" s="1"/>
  <c r="X20" i="9"/>
  <c r="Z20" i="9" s="1"/>
  <c r="X294" i="9"/>
  <c r="Z294" i="9" s="1"/>
  <c r="X148" i="9"/>
  <c r="Z148" i="9" s="1"/>
  <c r="X48" i="9"/>
  <c r="Z48" i="9" s="1"/>
  <c r="X192" i="9"/>
  <c r="Z192" i="9" s="1"/>
  <c r="X279" i="9"/>
  <c r="Z279" i="9" s="1"/>
  <c r="X96" i="9"/>
  <c r="Z96" i="9" s="1"/>
  <c r="X38" i="9"/>
  <c r="Z38" i="9" s="1"/>
  <c r="X268" i="9"/>
  <c r="Z268" i="9" s="1"/>
  <c r="X175" i="9"/>
  <c r="Z175" i="9" s="1"/>
  <c r="X119" i="9"/>
  <c r="Z119" i="9" s="1"/>
  <c r="X73" i="9"/>
  <c r="Z73" i="9" s="1"/>
  <c r="X202" i="9"/>
  <c r="Z202" i="9" s="1"/>
  <c r="X16" i="9"/>
  <c r="Z16" i="9" s="1"/>
  <c r="X180" i="9"/>
  <c r="Z180" i="9" s="1"/>
  <c r="X8" i="9"/>
  <c r="Z8" i="9" s="1"/>
  <c r="X156" i="9"/>
  <c r="Z156" i="9" s="1"/>
  <c r="X49" i="9"/>
  <c r="Z49" i="9" s="1"/>
  <c r="X176" i="9"/>
  <c r="Z176" i="9" s="1"/>
  <c r="X70" i="9"/>
  <c r="Z70" i="9" s="1"/>
  <c r="X254" i="9"/>
  <c r="Z254" i="9" s="1"/>
  <c r="X143" i="9"/>
  <c r="Z143" i="9" s="1"/>
  <c r="X93" i="9"/>
  <c r="Z93" i="9" s="1"/>
  <c r="X11" i="9"/>
  <c r="Z11" i="9" s="1"/>
  <c r="X181" i="9"/>
  <c r="Z181" i="9" s="1"/>
  <c r="X84" i="9"/>
  <c r="Z84" i="9" s="1"/>
  <c r="X150" i="9"/>
  <c r="Z150" i="9" s="1"/>
  <c r="X265" i="9"/>
  <c r="Z265" i="9" s="1"/>
  <c r="X299" i="9"/>
  <c r="Z299" i="9" s="1"/>
  <c r="X104" i="9"/>
  <c r="Z104" i="9" s="1"/>
  <c r="X59" i="9"/>
  <c r="Z59" i="9" s="1"/>
  <c r="X115" i="9"/>
  <c r="Z115" i="9" s="1"/>
  <c r="X164" i="9"/>
  <c r="Z164" i="9" s="1"/>
  <c r="X212" i="9"/>
  <c r="Z212" i="9" s="1"/>
  <c r="X261" i="9"/>
  <c r="Z261" i="9" s="1"/>
  <c r="X109" i="9"/>
  <c r="Z109" i="9" s="1"/>
  <c r="X177" i="9"/>
  <c r="Z177" i="9" s="1"/>
  <c r="X191" i="9"/>
  <c r="Z191" i="9" s="1"/>
  <c r="X113" i="9"/>
  <c r="Z113" i="9" s="1"/>
  <c r="X216" i="9"/>
  <c r="Z216" i="9" s="1"/>
  <c r="X5" i="9"/>
  <c r="Z5" i="9" s="1"/>
  <c r="X91" i="9"/>
  <c r="Z91" i="9" s="1"/>
  <c r="X208" i="9"/>
  <c r="Z208" i="9" s="1"/>
  <c r="X251" i="9"/>
  <c r="Z251" i="9" s="1"/>
  <c r="X79" i="9"/>
  <c r="Z79" i="9" s="1"/>
  <c r="X222" i="9"/>
  <c r="Z222" i="9" s="1"/>
  <c r="X54" i="9"/>
  <c r="Z54" i="9" s="1"/>
  <c r="X103" i="9"/>
  <c r="Z103" i="9" s="1"/>
  <c r="X121" i="9"/>
  <c r="Z121" i="9" s="1"/>
  <c r="X239" i="9"/>
  <c r="Z239" i="9" s="1"/>
  <c r="X45" i="9"/>
  <c r="Z45" i="9" s="1"/>
  <c r="X51" i="9"/>
  <c r="Z51" i="9" s="1"/>
  <c r="X50" i="9"/>
  <c r="Z50" i="9" s="1"/>
  <c r="X286" i="9"/>
  <c r="Z286" i="9" s="1"/>
  <c r="X199" i="9"/>
  <c r="Z199" i="9" s="1"/>
  <c r="X67" i="9"/>
  <c r="Z67" i="9" s="1"/>
  <c r="X147" i="9"/>
  <c r="Z147" i="9" s="1"/>
  <c r="X118" i="9"/>
  <c r="Z118" i="9" s="1"/>
  <c r="X193" i="9"/>
  <c r="Z193" i="9" s="1"/>
  <c r="X37" i="9"/>
  <c r="Z37" i="9" s="1"/>
  <c r="X207" i="9"/>
  <c r="Z207" i="9" s="1"/>
  <c r="X33" i="9"/>
  <c r="Z33" i="9" s="1"/>
  <c r="X25" i="9"/>
  <c r="Z25" i="9" s="1"/>
  <c r="X253" i="9"/>
  <c r="Z253" i="9" s="1"/>
  <c r="X259" i="9"/>
  <c r="Z259" i="9" s="1"/>
  <c r="X135" i="9"/>
  <c r="Z135" i="9" s="1"/>
  <c r="X105" i="9"/>
  <c r="Z105" i="9" s="1"/>
  <c r="X287" i="9"/>
  <c r="Z287" i="9" s="1"/>
  <c r="X72" i="9"/>
  <c r="Z72" i="9" s="1"/>
  <c r="X39" i="9"/>
  <c r="Z39" i="9" s="1"/>
  <c r="X257" i="9"/>
  <c r="Z257" i="9" s="1"/>
  <c r="X247" i="9"/>
  <c r="Z247" i="9" s="1"/>
  <c r="X44" i="9"/>
  <c r="Z44" i="9" s="1"/>
  <c r="X230" i="9"/>
  <c r="Z230" i="9" s="1"/>
  <c r="X74" i="9"/>
  <c r="Z74" i="9" s="1"/>
  <c r="X186" i="9"/>
  <c r="Z186" i="9" s="1"/>
  <c r="X108" i="9"/>
  <c r="Z108" i="9" s="1"/>
  <c r="X140" i="9"/>
  <c r="Z140" i="9" s="1"/>
  <c r="X203" i="9"/>
  <c r="Z203" i="9" s="1"/>
  <c r="X220" i="9"/>
  <c r="Z220" i="9" s="1"/>
  <c r="X138" i="9"/>
  <c r="Z138" i="9" s="1"/>
  <c r="X126" i="9"/>
  <c r="Z126" i="9" s="1"/>
  <c r="X22" i="9"/>
  <c r="Z22" i="9" s="1"/>
  <c r="X139" i="9"/>
  <c r="Z139" i="9" s="1"/>
  <c r="X42" i="9"/>
  <c r="Z42" i="9" s="1"/>
  <c r="X224" i="9"/>
  <c r="Z224" i="9" s="1"/>
  <c r="X276" i="9"/>
  <c r="Z276" i="9" s="1"/>
  <c r="X182" i="9"/>
  <c r="Z182" i="9" s="1"/>
  <c r="X223" i="9"/>
  <c r="Z223" i="9" s="1"/>
  <c r="X24" i="9"/>
  <c r="Z24" i="9" s="1"/>
  <c r="X178" i="9"/>
  <c r="Z178" i="9" s="1"/>
  <c r="X217" i="9"/>
  <c r="Z217" i="9" s="1"/>
  <c r="X263" i="9"/>
  <c r="Z263" i="9" s="1"/>
  <c r="X170" i="9"/>
  <c r="Z170" i="9" s="1"/>
  <c r="X52" i="9"/>
  <c r="Z52" i="9" s="1"/>
  <c r="X233" i="9"/>
  <c r="Z233" i="9" s="1"/>
  <c r="X69" i="9"/>
  <c r="Z69" i="9" s="1"/>
  <c r="X228" i="9"/>
  <c r="Z228" i="9" s="1"/>
  <c r="X283" i="9"/>
  <c r="Z283" i="9" s="1"/>
  <c r="X41" i="9"/>
  <c r="Z41" i="9" s="1"/>
  <c r="X169" i="9"/>
  <c r="Z169" i="9" s="1"/>
  <c r="X19" i="9"/>
  <c r="Z19" i="9" s="1"/>
  <c r="X159" i="9"/>
  <c r="Z159" i="9" s="1"/>
  <c r="X12" i="9"/>
  <c r="Z12" i="9" s="1"/>
  <c r="X154" i="9"/>
  <c r="Z154" i="9" s="1"/>
  <c r="X64" i="9"/>
  <c r="Z64" i="9" s="1"/>
  <c r="X302" i="9"/>
  <c r="Z302" i="9" s="1"/>
  <c r="X85" i="9"/>
  <c r="Z85" i="9" s="1"/>
  <c r="X278" i="9"/>
  <c r="Z278" i="9" s="1"/>
  <c r="X183" i="9"/>
  <c r="Z183" i="9" s="1"/>
  <c r="X248" i="9"/>
  <c r="Z248" i="9" s="1"/>
  <c r="X198" i="9"/>
  <c r="Z198" i="9" s="1"/>
  <c r="X94" i="9"/>
  <c r="Z94" i="9" s="1"/>
  <c r="X285" i="9"/>
  <c r="Z285" i="9" s="1"/>
  <c r="X167" i="9"/>
  <c r="Z167" i="9" s="1"/>
  <c r="X62" i="9"/>
  <c r="Z62" i="9" s="1"/>
  <c r="X146" i="9"/>
  <c r="Z146" i="9" s="1"/>
  <c r="X255" i="9"/>
  <c r="Z255" i="9" s="1"/>
  <c r="X172" i="9"/>
  <c r="Z172" i="9" s="1"/>
  <c r="X201" i="9"/>
  <c r="Z201" i="9" s="1"/>
  <c r="X280" i="9"/>
  <c r="Z280" i="9" s="1"/>
  <c r="X112" i="9"/>
  <c r="Z112" i="9" s="1"/>
  <c r="X17" i="9"/>
  <c r="Z17" i="9" s="1"/>
  <c r="X200" i="9"/>
  <c r="Z200" i="9" s="1"/>
  <c r="X88" i="9"/>
  <c r="Z88" i="9" s="1"/>
  <c r="X225" i="9"/>
  <c r="Z225" i="9" s="1"/>
  <c r="X130" i="9"/>
  <c r="Z130" i="9" s="1"/>
  <c r="X32" i="9"/>
  <c r="Z32" i="9" s="1"/>
  <c r="X163" i="9"/>
  <c r="Z163" i="9" s="1"/>
  <c r="X132" i="9"/>
  <c r="Z132" i="9" s="1"/>
  <c r="X80" i="9"/>
  <c r="Z80" i="9" s="1"/>
  <c r="X270" i="9"/>
  <c r="Z270" i="9" s="1"/>
  <c r="X213" i="9"/>
  <c r="Z213" i="9" s="1"/>
  <c r="X120" i="9"/>
  <c r="Z120" i="9" s="1"/>
  <c r="X100" i="9"/>
  <c r="Z100" i="9" s="1"/>
  <c r="X258" i="9"/>
  <c r="Z258" i="9" s="1"/>
  <c r="X188" i="9"/>
  <c r="Z188" i="9" s="1"/>
  <c r="X127" i="9"/>
  <c r="Z127" i="9" s="1"/>
  <c r="X63" i="9"/>
  <c r="Z63" i="9" s="1"/>
  <c r="X13" i="9"/>
  <c r="Z13" i="9" s="1"/>
  <c r="X246" i="9"/>
  <c r="Z246" i="9" s="1"/>
  <c r="X160" i="9"/>
  <c r="Z160" i="9" s="1"/>
  <c r="X86" i="9"/>
  <c r="Z86" i="9" s="1"/>
  <c r="X14" i="9"/>
  <c r="Z14" i="9" s="1"/>
  <c r="X293" i="9"/>
  <c r="Z293" i="9" s="1"/>
  <c r="X77" i="9"/>
  <c r="Z77" i="9" s="1"/>
  <c r="X269" i="9"/>
  <c r="Z269" i="9" s="1"/>
  <c r="X43" i="9"/>
  <c r="Z43" i="9" s="1"/>
  <c r="X101" i="9"/>
  <c r="Z101" i="9" s="1"/>
  <c r="X227" i="9"/>
  <c r="Z227" i="9" s="1"/>
  <c r="X141" i="9"/>
  <c r="Z141" i="9" s="1"/>
  <c r="X205" i="9"/>
  <c r="Z205" i="9" s="1"/>
  <c r="X238" i="9"/>
  <c r="Z238" i="9" s="1"/>
  <c r="X229" i="9"/>
  <c r="Z229" i="9" s="1"/>
  <c r="X134" i="9"/>
  <c r="Z134" i="9" s="1"/>
  <c r="X107" i="9"/>
  <c r="Z107" i="9" s="1"/>
  <c r="X111" i="9"/>
  <c r="Z111" i="9" s="1"/>
  <c r="X36" i="9"/>
  <c r="Z36" i="9" s="1"/>
  <c r="AE5" i="23" l="1"/>
</calcChain>
</file>

<file path=xl/comments1.xml><?xml version="1.0" encoding="utf-8"?>
<comments xmlns="http://schemas.openxmlformats.org/spreadsheetml/2006/main">
  <authors>
    <author>Aziyo Consulting Inc.</author>
    <author xml:space="preserve"> </author>
    <author>V</author>
  </authors>
  <commentList>
    <comment ref="R2" authorId="0">
      <text>
        <r>
          <rPr>
            <sz val="9"/>
            <color indexed="81"/>
            <rFont val="Tahoma"/>
            <family val="2"/>
          </rPr>
          <t>Use a negative number</t>
        </r>
      </text>
    </comment>
    <comment ref="S2" authorId="0">
      <text>
        <r>
          <rPr>
            <sz val="9"/>
            <color indexed="81"/>
            <rFont val="Tahoma"/>
            <family val="2"/>
          </rPr>
          <t># of yards per point</t>
        </r>
      </text>
    </comment>
    <comment ref="U2" authorId="0">
      <text>
        <r>
          <rPr>
            <sz val="9"/>
            <color indexed="81"/>
            <rFont val="Tahoma"/>
            <family val="2"/>
          </rPr>
          <t>Use a negative number</t>
        </r>
      </text>
    </comment>
    <comment ref="V2" authorId="0">
      <text>
        <r>
          <rPr>
            <sz val="9"/>
            <color indexed="81"/>
            <rFont val="Tahoma"/>
            <family val="2"/>
          </rPr>
          <t># of yards per point</t>
        </r>
      </text>
    </comment>
    <comment ref="X2" authorId="0">
      <text>
        <r>
          <rPr>
            <sz val="9"/>
            <color indexed="81"/>
            <rFont val="Tahoma"/>
            <family val="2"/>
          </rPr>
          <t>For PPR leagues</t>
        </r>
      </text>
    </comment>
    <comment ref="Y2" authorId="0">
      <text>
        <r>
          <rPr>
            <sz val="9"/>
            <color indexed="81"/>
            <rFont val="Tahoma"/>
            <family val="2"/>
          </rPr>
          <t># of yards per point</t>
        </r>
      </text>
    </comment>
    <comment ref="AA2" authorId="0">
      <text>
        <r>
          <rPr>
            <sz val="9"/>
            <color indexed="81"/>
            <rFont val="Tahoma"/>
            <family val="2"/>
          </rPr>
          <t># of yards per point</t>
        </r>
      </text>
    </comment>
    <comment ref="AD2" authorId="0">
      <text>
        <r>
          <rPr>
            <sz val="9"/>
            <color indexed="81"/>
            <rFont val="Tahoma"/>
            <family val="2"/>
          </rPr>
          <t>Use a negative number</t>
        </r>
      </text>
    </comment>
    <comment ref="B4" authorId="0">
      <text>
        <r>
          <rPr>
            <sz val="9"/>
            <color indexed="81"/>
            <rFont val="Tahoma"/>
            <family val="2"/>
          </rPr>
          <t>Click to Filter</t>
        </r>
      </text>
    </comment>
    <comment ref="G4" authorId="1">
      <text>
        <r>
          <rPr>
            <sz val="9"/>
            <color indexed="81"/>
            <rFont val="Tahoma"/>
            <family val="2"/>
          </rPr>
          <t>Yahoo! Sports projected draft position (300 max)</t>
        </r>
      </text>
    </comment>
    <comment ref="H4" authorId="2">
      <text>
        <r>
          <rPr>
            <sz val="9"/>
            <color indexed="81"/>
            <rFont val="Tahoma"/>
            <family val="2"/>
          </rPr>
          <t>Yahoo projection change from last update.</t>
        </r>
      </text>
    </comment>
    <comment ref="J4" authorId="2">
      <text>
        <r>
          <rPr>
            <sz val="9"/>
            <color indexed="81"/>
            <rFont val="Tahoma"/>
            <family val="2"/>
          </rPr>
          <t>FantasyPros Consensus Rankings - Standard Scoring</t>
        </r>
      </text>
    </comment>
    <comment ref="K4" authorId="2">
      <text>
        <r>
          <rPr>
            <sz val="9"/>
            <color indexed="81"/>
            <rFont val="Tahoma"/>
            <family val="2"/>
          </rPr>
          <t>Projection change from last update.</t>
        </r>
      </text>
    </comment>
    <comment ref="L4" authorId="2">
      <text>
        <r>
          <rPr>
            <sz val="9"/>
            <color indexed="81"/>
            <rFont val="Tahoma"/>
            <family val="2"/>
          </rPr>
          <t>FantasyPros Consensus Rankings - Standard Scoring</t>
        </r>
      </text>
    </comment>
    <comment ref="M4" authorId="2">
      <text>
        <r>
          <rPr>
            <sz val="9"/>
            <color indexed="81"/>
            <rFont val="Tahoma"/>
            <family val="2"/>
          </rPr>
          <t>FantasyPros Consensus Rankings - PPR</t>
        </r>
      </text>
    </comment>
    <comment ref="N4" authorId="2">
      <text>
        <r>
          <rPr>
            <sz val="9"/>
            <color indexed="81"/>
            <rFont val="Tahoma"/>
            <family val="2"/>
          </rPr>
          <t>Projection change from last update.</t>
        </r>
      </text>
    </comment>
    <comment ref="O4" authorId="2">
      <text>
        <r>
          <rPr>
            <sz val="9"/>
            <color indexed="81"/>
            <rFont val="Tahoma"/>
            <family val="2"/>
          </rPr>
          <t>FantasyPros Consensus Rankings - PPR</t>
        </r>
      </text>
    </comment>
    <comment ref="P4" authorId="1">
      <text>
        <r>
          <rPr>
            <sz val="9"/>
            <color indexed="81"/>
            <rFont val="Tahoma"/>
            <family val="2"/>
          </rPr>
          <t>Yahoo! Sports % Owned</t>
        </r>
      </text>
    </comment>
    <comment ref="AE4" authorId="0">
      <text>
        <r>
          <rPr>
            <sz val="9"/>
            <color indexed="81"/>
            <rFont val="Tahoma"/>
            <family val="2"/>
          </rPr>
          <t>To sort, click a heading, then click Excel's AZ/ZA sort buttons in the toolbar.</t>
        </r>
      </text>
    </comment>
  </commentList>
</comments>
</file>

<file path=xl/comments2.xml><?xml version="1.0" encoding="utf-8"?>
<comments xmlns="http://schemas.openxmlformats.org/spreadsheetml/2006/main">
  <authors>
    <author>Aziyo Consulting Inc.</author>
    <author xml:space="preserve"> </author>
    <author>V</author>
  </authors>
  <commentList>
    <comment ref="K2" authorId="0">
      <text>
        <r>
          <rPr>
            <sz val="9"/>
            <color indexed="81"/>
            <rFont val="Tahoma"/>
            <family val="2"/>
          </rPr>
          <t>Use a negative number</t>
        </r>
      </text>
    </comment>
    <comment ref="L2" authorId="0">
      <text>
        <r>
          <rPr>
            <sz val="9"/>
            <color indexed="81"/>
            <rFont val="Tahoma"/>
            <family val="2"/>
          </rPr>
          <t># of yards per point</t>
        </r>
      </text>
    </comment>
    <comment ref="N2" authorId="0">
      <text>
        <r>
          <rPr>
            <sz val="9"/>
            <color indexed="81"/>
            <rFont val="Tahoma"/>
            <family val="2"/>
          </rPr>
          <t>Use a negative number</t>
        </r>
      </text>
    </comment>
    <comment ref="O2" authorId="0">
      <text>
        <r>
          <rPr>
            <sz val="9"/>
            <color indexed="81"/>
            <rFont val="Tahoma"/>
            <family val="2"/>
          </rPr>
          <t># of yards per point</t>
        </r>
      </text>
    </comment>
    <comment ref="Q2" authorId="0">
      <text>
        <r>
          <rPr>
            <sz val="9"/>
            <color indexed="81"/>
            <rFont val="Tahoma"/>
            <family val="2"/>
          </rPr>
          <t>For PPR leagues</t>
        </r>
      </text>
    </comment>
    <comment ref="R2" authorId="0">
      <text>
        <r>
          <rPr>
            <sz val="9"/>
            <color indexed="81"/>
            <rFont val="Tahoma"/>
            <family val="2"/>
          </rPr>
          <t># of yards per point</t>
        </r>
      </text>
    </comment>
    <comment ref="T2" authorId="0">
      <text>
        <r>
          <rPr>
            <sz val="9"/>
            <color indexed="81"/>
            <rFont val="Tahoma"/>
            <family val="2"/>
          </rPr>
          <t># of yards per point</t>
        </r>
      </text>
    </comment>
    <comment ref="W2" authorId="0">
      <text>
        <r>
          <rPr>
            <sz val="9"/>
            <color indexed="81"/>
            <rFont val="Tahoma"/>
            <family val="2"/>
          </rPr>
          <t>Use a negative number</t>
        </r>
      </text>
    </comment>
    <comment ref="B4" authorId="0">
      <text>
        <r>
          <rPr>
            <sz val="9"/>
            <color indexed="81"/>
            <rFont val="Tahoma"/>
            <family val="2"/>
          </rPr>
          <t>Click to Filter</t>
        </r>
      </text>
    </comment>
    <comment ref="F4" authorId="1">
      <text>
        <r>
          <rPr>
            <sz val="9"/>
            <color indexed="81"/>
            <rFont val="Tahoma"/>
            <family val="2"/>
          </rPr>
          <t>Yahoo! Sports projected draft position. 999 means no projection.</t>
        </r>
      </text>
    </comment>
    <comment ref="G4" authorId="2">
      <text>
        <r>
          <rPr>
            <sz val="9"/>
            <color indexed="81"/>
            <rFont val="Tahoma"/>
            <family val="2"/>
          </rPr>
          <t>FantasyPros Consensus Rankings - Standard Scoring</t>
        </r>
      </text>
    </comment>
    <comment ref="H4" authorId="2">
      <text>
        <r>
          <rPr>
            <sz val="9"/>
            <color indexed="81"/>
            <rFont val="Tahoma"/>
            <family val="2"/>
          </rPr>
          <t>FantasyPros Consensus Rankings - PPR</t>
        </r>
      </text>
    </comment>
    <comment ref="I4" authorId="1">
      <text>
        <r>
          <rPr>
            <sz val="9"/>
            <color indexed="81"/>
            <rFont val="Tahoma"/>
            <family val="2"/>
          </rPr>
          <t>Yahoo! Sports % Owned</t>
        </r>
      </text>
    </comment>
    <comment ref="X4" authorId="0">
      <text>
        <r>
          <rPr>
            <sz val="9"/>
            <color indexed="81"/>
            <rFont val="Tahoma"/>
            <family val="2"/>
          </rPr>
          <t>To sort, click a heading, then click Excel's AZ/ZA sort buttons in the toolbar.</t>
        </r>
      </text>
    </comment>
    <comment ref="Z4" authorId="0">
      <text>
        <r>
          <rPr>
            <sz val="9"/>
            <color indexed="81"/>
            <rFont val="Tahoma"/>
            <family val="2"/>
          </rPr>
          <t>To sort, click a heading, then click Excel's AZ/ZA sort buttons in the toolbar.</t>
        </r>
      </text>
    </comment>
  </commentList>
</comments>
</file>

<file path=xl/sharedStrings.xml><?xml version="1.0" encoding="utf-8"?>
<sst xmlns="http://schemas.openxmlformats.org/spreadsheetml/2006/main" count="2335" uniqueCount="529">
  <si>
    <t>Player</t>
  </si>
  <si>
    <t>Comp</t>
  </si>
  <si>
    <t>Inc</t>
  </si>
  <si>
    <t>Yds</t>
  </si>
  <si>
    <t>TD</t>
  </si>
  <si>
    <t>Int</t>
  </si>
  <si>
    <t>Rec</t>
  </si>
  <si>
    <t>2PT</t>
  </si>
  <si>
    <t>Lost</t>
  </si>
  <si>
    <t>Fan Pts</t>
  </si>
  <si>
    <t>Chris Johnson</t>
  </si>
  <si>
    <t>Oak</t>
  </si>
  <si>
    <t>Adrian Peterson</t>
  </si>
  <si>
    <t>Maurice Jones-Drew</t>
  </si>
  <si>
    <t>Den</t>
  </si>
  <si>
    <t>Ray Rice</t>
  </si>
  <si>
    <t>Michael Turner</t>
  </si>
  <si>
    <t>Frank Gore</t>
  </si>
  <si>
    <t>Andre Johnson</t>
  </si>
  <si>
    <t>Ind</t>
  </si>
  <si>
    <t>Ryan Mathews</t>
  </si>
  <si>
    <t>Shonn Greene</t>
  </si>
  <si>
    <t>Bal</t>
  </si>
  <si>
    <t>Randy Moss</t>
  </si>
  <si>
    <t>Cin</t>
  </si>
  <si>
    <t>Rashard Mendenhall</t>
  </si>
  <si>
    <t>Atl</t>
  </si>
  <si>
    <t>DeAngelo Williams</t>
  </si>
  <si>
    <t>Reggie Wayne</t>
  </si>
  <si>
    <t>Calvin Johnson</t>
  </si>
  <si>
    <t>Steven Jackson</t>
  </si>
  <si>
    <t>Ari</t>
  </si>
  <si>
    <t>Drew Brees</t>
  </si>
  <si>
    <t>Min</t>
  </si>
  <si>
    <t>Aaron Rodgers</t>
  </si>
  <si>
    <t>Brandon Marshall</t>
  </si>
  <si>
    <t>Roddy White</t>
  </si>
  <si>
    <t>Peyton Manning</t>
  </si>
  <si>
    <t>Pierre Thomas</t>
  </si>
  <si>
    <t>Cedric Benson</t>
  </si>
  <si>
    <t>Miles Austin</t>
  </si>
  <si>
    <t>Larry Fitzgerald</t>
  </si>
  <si>
    <t>Ten</t>
  </si>
  <si>
    <t>Team</t>
  </si>
  <si>
    <t>Jac</t>
  </si>
  <si>
    <t>SF</t>
  </si>
  <si>
    <t>Hou</t>
  </si>
  <si>
    <t>SD</t>
  </si>
  <si>
    <t>NYJ</t>
  </si>
  <si>
    <t>NE</t>
  </si>
  <si>
    <t>Pit</t>
  </si>
  <si>
    <t>Car</t>
  </si>
  <si>
    <t>Det</t>
  </si>
  <si>
    <t>StL</t>
  </si>
  <si>
    <t>NO</t>
  </si>
  <si>
    <t>GB</t>
  </si>
  <si>
    <t>Mia</t>
  </si>
  <si>
    <t>Dal</t>
  </si>
  <si>
    <t>Tony Romo</t>
  </si>
  <si>
    <t>Beanie Wells</t>
  </si>
  <si>
    <t>Jamaal Charles</t>
  </si>
  <si>
    <t>DeSean Jackson</t>
  </si>
  <si>
    <t>Greg Jennings</t>
  </si>
  <si>
    <t>LeSean McCoy</t>
  </si>
  <si>
    <t>Jonathan Stewart</t>
  </si>
  <si>
    <t>Matt Schaub</t>
  </si>
  <si>
    <t>Steve Smith</t>
  </si>
  <si>
    <t>Marques Colston</t>
  </si>
  <si>
    <t>Tom Brady</t>
  </si>
  <si>
    <t>Anquan Boldin</t>
  </si>
  <si>
    <t>Dallas Clark</t>
  </si>
  <si>
    <t>Antonio Gates</t>
  </si>
  <si>
    <t>Michael Bush</t>
  </si>
  <si>
    <t>Knowshon Moreno</t>
  </si>
  <si>
    <t>Arian Foster</t>
  </si>
  <si>
    <t>Philip Rivers</t>
  </si>
  <si>
    <t>Dwayne Bowe</t>
  </si>
  <si>
    <t>Felix Jones</t>
  </si>
  <si>
    <t>Vernon Davis</t>
  </si>
  <si>
    <t>Hakeem Nicks</t>
  </si>
  <si>
    <t>Jermichael Finley</t>
  </si>
  <si>
    <t>Michael Crabtree</t>
  </si>
  <si>
    <t>Percy Harvin</t>
  </si>
  <si>
    <t>Jeremy Maclin</t>
  </si>
  <si>
    <t>Ahmad Bradshaw</t>
  </si>
  <si>
    <t>Matt Forte</t>
  </si>
  <si>
    <t>Reggie Bush</t>
  </si>
  <si>
    <t>C.J. Spiller</t>
  </si>
  <si>
    <t>Tony Gonzalez</t>
  </si>
  <si>
    <t>Jason Witten</t>
  </si>
  <si>
    <t>Pierre Garcon</t>
  </si>
  <si>
    <t>Wes Welker</t>
  </si>
  <si>
    <t>Brent Celek</t>
  </si>
  <si>
    <t>Kevin Kolb</t>
  </si>
  <si>
    <t>Jay Cutler</t>
  </si>
  <si>
    <t>Santana Moss</t>
  </si>
  <si>
    <t>KC</t>
  </si>
  <si>
    <t>Phi</t>
  </si>
  <si>
    <t>NYG</t>
  </si>
  <si>
    <t>Chi</t>
  </si>
  <si>
    <t>Buf</t>
  </si>
  <si>
    <t>Sea</t>
  </si>
  <si>
    <t>Was</t>
  </si>
  <si>
    <t>Pos</t>
  </si>
  <si>
    <t>RB</t>
  </si>
  <si>
    <t>WR</t>
  </si>
  <si>
    <t>QB</t>
  </si>
  <si>
    <t>TE</t>
  </si>
  <si>
    <t>Malcom Floyd</t>
  </si>
  <si>
    <t>Eli Manning</t>
  </si>
  <si>
    <t>Joe Flacco</t>
  </si>
  <si>
    <t>Mike Wallace</t>
  </si>
  <si>
    <t>Fred Jackson</t>
  </si>
  <si>
    <t>Robert Meachem</t>
  </si>
  <si>
    <t>Cle</t>
  </si>
  <si>
    <t>Matthew Stafford</t>
  </si>
  <si>
    <t>Matt Ryan</t>
  </si>
  <si>
    <t>Donald Brown</t>
  </si>
  <si>
    <t>Dez Bryant</t>
  </si>
  <si>
    <t>Devin Hester</t>
  </si>
  <si>
    <t>Carson Palmer</t>
  </si>
  <si>
    <t>Owen Daniels</t>
  </si>
  <si>
    <t>Zach Miller</t>
  </si>
  <si>
    <t>Heath Miller</t>
  </si>
  <si>
    <t>Alex Smith</t>
  </si>
  <si>
    <t>Kenny Britt</t>
  </si>
  <si>
    <t>Jacoby Jones</t>
  </si>
  <si>
    <t>Braylon Edwards</t>
  </si>
  <si>
    <t>Eddie Royal</t>
  </si>
  <si>
    <t>Mohamed Massaquoi</t>
  </si>
  <si>
    <t>Darren McFadden</t>
  </si>
  <si>
    <t>Santonio Holmes</t>
  </si>
  <si>
    <t>Demaryius Thomas</t>
  </si>
  <si>
    <t>Darren Sproles</t>
  </si>
  <si>
    <t>Ben Roethlisberger</t>
  </si>
  <si>
    <t>Kevin Walter</t>
  </si>
  <si>
    <t>Chad Henne</t>
  </si>
  <si>
    <t>Willis McGahee</t>
  </si>
  <si>
    <t>Vincent Jackson</t>
  </si>
  <si>
    <t>Marshawn Lynch</t>
  </si>
  <si>
    <t>Toby Gerhart</t>
  </si>
  <si>
    <t>Golden Tate</t>
  </si>
  <si>
    <t>Greg Olsen</t>
  </si>
  <si>
    <t>Nate Washington</t>
  </si>
  <si>
    <t>Dustin Keller</t>
  </si>
  <si>
    <t>Sidney Rice</t>
  </si>
  <si>
    <t>Marcedes Lewis</t>
  </si>
  <si>
    <t>Brandon Pettigrew</t>
  </si>
  <si>
    <t>Dexter McCluster</t>
  </si>
  <si>
    <t>Damian Williams</t>
  </si>
  <si>
    <t>Matt Cassel</t>
  </si>
  <si>
    <t>Anthony Fasano</t>
  </si>
  <si>
    <t>Brandon LaFell</t>
  </si>
  <si>
    <t>Nate Burleson</t>
  </si>
  <si>
    <t>Kevin Smith</t>
  </si>
  <si>
    <t>Jermaine Gresham</t>
  </si>
  <si>
    <t>Benjamin Watson</t>
  </si>
  <si>
    <t>Mario Manningham</t>
  </si>
  <si>
    <t>Mark Sanchez</t>
  </si>
  <si>
    <t>Devery Henderson</t>
  </si>
  <si>
    <t>Laurent Robinson</t>
  </si>
  <si>
    <t>Early Doucet</t>
  </si>
  <si>
    <t>Darrius Heyward-Bey</t>
  </si>
  <si>
    <t>Earl Bennett</t>
  </si>
  <si>
    <t>Fred Davis</t>
  </si>
  <si>
    <t>Matt Hasselbeck</t>
  </si>
  <si>
    <t>Davone Bess</t>
  </si>
  <si>
    <t>Lance Moore</t>
  </si>
  <si>
    <t>Rashad Jennings</t>
  </si>
  <si>
    <t>Sam Bradford</t>
  </si>
  <si>
    <t>Josh Freeman</t>
  </si>
  <si>
    <t>Tony Scheffler</t>
  </si>
  <si>
    <t>Mike Williams</t>
  </si>
  <si>
    <t>Louis Murphy</t>
  </si>
  <si>
    <t>TB</t>
  </si>
  <si>
    <t>PASSING</t>
  </si>
  <si>
    <t>RECEIVING</t>
  </si>
  <si>
    <t>RUSHING</t>
  </si>
  <si>
    <t>RETURN</t>
  </si>
  <si>
    <t>MISC</t>
  </si>
  <si>
    <t>FUM</t>
  </si>
  <si>
    <t>Scoring Settings (League Value):</t>
  </si>
  <si>
    <t xml:space="preserve">Atlanta Falcons </t>
  </si>
  <si>
    <t xml:space="preserve">Baltimore Ravens </t>
  </si>
  <si>
    <t xml:space="preserve">Buffalo Bills </t>
  </si>
  <si>
    <t xml:space="preserve">Carolina Panthers </t>
  </si>
  <si>
    <t xml:space="preserve">Chicago Bears </t>
  </si>
  <si>
    <t xml:space="preserve">Cincinnati Bengals </t>
  </si>
  <si>
    <t xml:space="preserve">Cleveland Browns </t>
  </si>
  <si>
    <t xml:space="preserve">Dallas Cowboys </t>
  </si>
  <si>
    <t xml:space="preserve">Denver Broncos </t>
  </si>
  <si>
    <t xml:space="preserve">Detroit Lions </t>
  </si>
  <si>
    <t xml:space="preserve">Green Bay Packers </t>
  </si>
  <si>
    <t xml:space="preserve">Houston Texans </t>
  </si>
  <si>
    <t xml:space="preserve">Indianapolis Colts </t>
  </si>
  <si>
    <t xml:space="preserve">Jacksonville Jaguars </t>
  </si>
  <si>
    <t xml:space="preserve">Kansas City Chiefs </t>
  </si>
  <si>
    <t xml:space="preserve">Miami Dolphins </t>
  </si>
  <si>
    <t xml:space="preserve">Minnesota Vikings </t>
  </si>
  <si>
    <t xml:space="preserve">New England Patriots </t>
  </si>
  <si>
    <t xml:space="preserve">New Orleans Saints </t>
  </si>
  <si>
    <t xml:space="preserve">New York Giants </t>
  </si>
  <si>
    <t xml:space="preserve">New York Jets </t>
  </si>
  <si>
    <t xml:space="preserve">Oakland Raiders </t>
  </si>
  <si>
    <t xml:space="preserve">Philadelphia Eagles </t>
  </si>
  <si>
    <t xml:space="preserve">Pittsburgh Steelers </t>
  </si>
  <si>
    <t xml:space="preserve">San Diego Chargers </t>
  </si>
  <si>
    <t xml:space="preserve">San Francisco 49ers </t>
  </si>
  <si>
    <t xml:space="preserve">Seattle Seahawks </t>
  </si>
  <si>
    <t xml:space="preserve">St. Louis Rams </t>
  </si>
  <si>
    <t xml:space="preserve">Tampa Bay Buccaneers </t>
  </si>
  <si>
    <t xml:space="preserve">Tennessee Titans </t>
  </si>
  <si>
    <t xml:space="preserve">Washington Redskins </t>
  </si>
  <si>
    <t xml:space="preserve">Arizona Cardinals </t>
  </si>
  <si>
    <t>DAL</t>
  </si>
  <si>
    <t>TEN</t>
  </si>
  <si>
    <t>HOU</t>
  </si>
  <si>
    <t>BUF</t>
  </si>
  <si>
    <t>ARI</t>
  </si>
  <si>
    <t>@STL</t>
  </si>
  <si>
    <t>@ATL</t>
  </si>
  <si>
    <t>OAK</t>
  </si>
  <si>
    <t>@SD</t>
  </si>
  <si>
    <t>@SEA</t>
  </si>
  <si>
    <t>@MIN</t>
  </si>
  <si>
    <t>SEA</t>
  </si>
  <si>
    <t>@KC</t>
  </si>
  <si>
    <t>STL</t>
  </si>
  <si>
    <t>DEN</t>
  </si>
  <si>
    <t>@CAR</t>
  </si>
  <si>
    <t>@SF</t>
  </si>
  <si>
    <t>ATL</t>
  </si>
  <si>
    <t>@PIT</t>
  </si>
  <si>
    <t>@NO</t>
  </si>
  <si>
    <t>@CLE</t>
  </si>
  <si>
    <t>@PHI</t>
  </si>
  <si>
    <t>CIN</t>
  </si>
  <si>
    <t>BAL</t>
  </si>
  <si>
    <t>@TB</t>
  </si>
  <si>
    <t>CAR</t>
  </si>
  <si>
    <t>@NYJ</t>
  </si>
  <si>
    <t>@CIN</t>
  </si>
  <si>
    <t>CLE</t>
  </si>
  <si>
    <t>@NE</t>
  </si>
  <si>
    <t>MIA</t>
  </si>
  <si>
    <t>PIT</t>
  </si>
  <si>
    <t>@HOU</t>
  </si>
  <si>
    <t>@GB</t>
  </si>
  <si>
    <t>@BAL</t>
  </si>
  <si>
    <t>CHI</t>
  </si>
  <si>
    <t>DET</t>
  </si>
  <si>
    <t>@MIA</t>
  </si>
  <si>
    <t>@NYG</t>
  </si>
  <si>
    <t>@DAL</t>
  </si>
  <si>
    <t>WAS</t>
  </si>
  <si>
    <t>@BUF</t>
  </si>
  <si>
    <t>MIN</t>
  </si>
  <si>
    <t>PHI</t>
  </si>
  <si>
    <t>@DET</t>
  </si>
  <si>
    <t>@IND</t>
  </si>
  <si>
    <t>@WAS</t>
  </si>
  <si>
    <t>@ARI</t>
  </si>
  <si>
    <t>IND</t>
  </si>
  <si>
    <t>@TEN</t>
  </si>
  <si>
    <t>@OAK</t>
  </si>
  <si>
    <t>@CHI</t>
  </si>
  <si>
    <t>@DEN</t>
  </si>
  <si>
    <t>Team Name</t>
  </si>
  <si>
    <t>Bye Weeks:</t>
  </si>
  <si>
    <t>Brian Hartline</t>
  </si>
  <si>
    <t>Trent Richardson</t>
  </si>
  <si>
    <t>Cam Newton</t>
  </si>
  <si>
    <t>Jimmy Graham</t>
  </si>
  <si>
    <t>Rob Gronkowski</t>
  </si>
  <si>
    <t>Victor Cruz</t>
  </si>
  <si>
    <t>DeMarco Murray</t>
  </si>
  <si>
    <t>A.J. Green</t>
  </si>
  <si>
    <t>Julio Jones</t>
  </si>
  <si>
    <t>Doug Martin</t>
  </si>
  <si>
    <t>Jordy Nelson</t>
  </si>
  <si>
    <t>Michael Vick</t>
  </si>
  <si>
    <t>Brandon Lloyd</t>
  </si>
  <si>
    <t>Aaron Hernandez</t>
  </si>
  <si>
    <t>Roy Helu</t>
  </si>
  <si>
    <t>Robert Griffin III</t>
  </si>
  <si>
    <t>BenJarvus Green-Ellis</t>
  </si>
  <si>
    <t>Antonio Brown</t>
  </si>
  <si>
    <t>Stevie Johnson</t>
  </si>
  <si>
    <t>Eric Decker</t>
  </si>
  <si>
    <t>Isaac Redman</t>
  </si>
  <si>
    <t>Torrey Smith</t>
  </si>
  <si>
    <t>Peyton Hillis</t>
  </si>
  <si>
    <t>Stevan Ridley</t>
  </si>
  <si>
    <t>David Wilson</t>
  </si>
  <si>
    <t>Greg Little</t>
  </si>
  <si>
    <t>Justin Blackmon</t>
  </si>
  <si>
    <t>Denarius Moore</t>
  </si>
  <si>
    <t>Jacob Tamme</t>
  </si>
  <si>
    <t>Mark Ingram</t>
  </si>
  <si>
    <t>Jacquizz Rodgers</t>
  </si>
  <si>
    <t>Ben Tate</t>
  </si>
  <si>
    <t>Ronnie Hillman</t>
  </si>
  <si>
    <t>Andy Dalton</t>
  </si>
  <si>
    <t>Andrew Luck</t>
  </si>
  <si>
    <t>Michael Floyd</t>
  </si>
  <si>
    <t>Mike Tolbert</t>
  </si>
  <si>
    <t>Jared Cook</t>
  </si>
  <si>
    <t>Coby Fleener</t>
  </si>
  <si>
    <t>Alshon Jeffery</t>
  </si>
  <si>
    <t>Shane Vereen</t>
  </si>
  <si>
    <t>Doug Baldwin</t>
  </si>
  <si>
    <t>Titus Young</t>
  </si>
  <si>
    <t>Daniel Thomas</t>
  </si>
  <si>
    <t>Isaiah Pead</t>
  </si>
  <si>
    <t>Alex Green</t>
  </si>
  <si>
    <t>LaMichael James</t>
  </si>
  <si>
    <t>Rueben Randle</t>
  </si>
  <si>
    <t>Ryan Fitzpatrick</t>
  </si>
  <si>
    <t>Joe McKnight</t>
  </si>
  <si>
    <t>Kyle Rudolph</t>
  </si>
  <si>
    <t>Brian Quick</t>
  </si>
  <si>
    <t>Mike Goodson</t>
  </si>
  <si>
    <t>Kendall Wright</t>
  </si>
  <si>
    <t>Danny Amendola</t>
  </si>
  <si>
    <t>Stephen Hill</t>
  </si>
  <si>
    <t>James Jones</t>
  </si>
  <si>
    <t>Jon Baldwin</t>
  </si>
  <si>
    <t>Jonathan Dwyer</t>
  </si>
  <si>
    <t>Vincent Brown</t>
  </si>
  <si>
    <t>Jerome Simpson</t>
  </si>
  <si>
    <t>Jake Locker</t>
  </si>
  <si>
    <t>Evan Royster</t>
  </si>
  <si>
    <t>Mohamed Sanu</t>
  </si>
  <si>
    <t>Chris Rainey</t>
  </si>
  <si>
    <t>Kendall Hunter</t>
  </si>
  <si>
    <t>Tony Moeaki</t>
  </si>
  <si>
    <t>Ed Dickson</t>
  </si>
  <si>
    <t>Robert Turbin</t>
  </si>
  <si>
    <t>Emmanuel Sanders</t>
  </si>
  <si>
    <t>Matt Flynn</t>
  </si>
  <si>
    <t>Christian Ponder</t>
  </si>
  <si>
    <t>Randall Cobb</t>
  </si>
  <si>
    <t>Jordan Shipley</t>
  </si>
  <si>
    <t>Mike Thomas</t>
  </si>
  <si>
    <t>Leonard Hankerson</t>
  </si>
  <si>
    <t>Martellus Bennett</t>
  </si>
  <si>
    <t>Chris Ivory</t>
  </si>
  <si>
    <t>Joel Dreessen</t>
  </si>
  <si>
    <t>Scott Chandler</t>
  </si>
  <si>
    <t>Danario Alexander</t>
  </si>
  <si>
    <t>Kellen Davis</t>
  </si>
  <si>
    <t>Michael Jenkins</t>
  </si>
  <si>
    <t>Dennis Pitta</t>
  </si>
  <si>
    <t>Kyle Williams</t>
  </si>
  <si>
    <t>Jason Avant</t>
  </si>
  <si>
    <t>Danny Woodhead</t>
  </si>
  <si>
    <t>Andre Roberts</t>
  </si>
  <si>
    <t>Delanie Walker</t>
  </si>
  <si>
    <t>Marcel Reece</t>
  </si>
  <si>
    <t>Harry Douglas</t>
  </si>
  <si>
    <t>Donald Jones</t>
  </si>
  <si>
    <t>Charles Clay</t>
  </si>
  <si>
    <t>Lance Kendricks</t>
  </si>
  <si>
    <t>Indianapolis, Pittsburgh</t>
  </si>
  <si>
    <t>Dallas, Detroit, Oakland, Tampa Bay</t>
  </si>
  <si>
    <t>Carolina, Chicago, Jacksonville, New Orleans</t>
  </si>
  <si>
    <t>Atlanta, Denver, Kansas City, Miami, Philadelphia, San Diego</t>
  </si>
  <si>
    <t>Baltimore, Buffalo, Cincinnati, Houston</t>
  </si>
  <si>
    <t>New England, New York Jets, San Francisco, St. Louis</t>
  </si>
  <si>
    <t>Arizona, Cleveland, Green Bay, Washington</t>
  </si>
  <si>
    <t>Minnesota, New York Giants, Seattle, Tennessee</t>
  </si>
  <si>
    <t xml:space="preserve">Week 4: </t>
  </si>
  <si>
    <t xml:space="preserve">Week 5: </t>
  </si>
  <si>
    <t xml:space="preserve">Week 6: </t>
  </si>
  <si>
    <t xml:space="preserve">Week 7: </t>
  </si>
  <si>
    <t xml:space="preserve">Week 8: </t>
  </si>
  <si>
    <t xml:space="preserve">Week 9: </t>
  </si>
  <si>
    <t xml:space="preserve">Week 10: </t>
  </si>
  <si>
    <t xml:space="preserve">Week 11: </t>
  </si>
  <si>
    <t>Abbrev</t>
  </si>
  <si>
    <t>TEAM NAME ABBREVIATIONS</t>
  </si>
  <si>
    <t xml:space="preserve">Year </t>
  </si>
  <si>
    <t xml:space="preserve">Copyright / Tagline Text: </t>
  </si>
  <si>
    <t>Lookup Tables</t>
  </si>
  <si>
    <t>Blaine Gabbert</t>
  </si>
  <si>
    <t>Week 14-16 Strength of Schedule
(1 = Easiest)</t>
  </si>
  <si>
    <t>Week 14-16 Strength of Schedule
(Helper Column)</t>
  </si>
  <si>
    <t>Overall Team Defensive Ranking</t>
  </si>
  <si>
    <t xml:space="preserve">    It does not take into account passing vs rushing defense and is intended to be used as a quick reference for your fantasy draft when deciding between similar players. </t>
  </si>
  <si>
    <t xml:space="preserve"> * The "Strength of Fantasy Playoff Schedule" is ranked by an average of the overall defense for the three opposing teams in Weeks 14-16. The high red numbers indicate a difficult playoff schedule.</t>
  </si>
  <si>
    <t>© FantasyCube.com</t>
  </si>
  <si>
    <t>Alfred Morris</t>
  </si>
  <si>
    <t>Lamar Miller</t>
  </si>
  <si>
    <t>Colin Kaepernick</t>
  </si>
  <si>
    <t>Russell Wilson</t>
  </si>
  <si>
    <t>Le'Veon Bell</t>
  </si>
  <si>
    <t>Montee Ball</t>
  </si>
  <si>
    <t>Cecil Shorts</t>
  </si>
  <si>
    <t>Eddie Lacy</t>
  </si>
  <si>
    <t>Tavon Austin</t>
  </si>
  <si>
    <t>Giovani Bernard</t>
  </si>
  <si>
    <t>Andre Brown</t>
  </si>
  <si>
    <t>Bryce Brown</t>
  </si>
  <si>
    <t>T.Y. Hilton</t>
  </si>
  <si>
    <t>Mikel Leshoure</t>
  </si>
  <si>
    <t>Josh Gordon</t>
  </si>
  <si>
    <t>Vick Ballard</t>
  </si>
  <si>
    <t>Bernard Pierce</t>
  </si>
  <si>
    <t>Johnathan Franklin</t>
  </si>
  <si>
    <t>Zac Stacy</t>
  </si>
  <si>
    <t>Daryl Richardson</t>
  </si>
  <si>
    <t>Brandon Myers</t>
  </si>
  <si>
    <t>Chris Givens</t>
  </si>
  <si>
    <t>DeAndre Hopkins</t>
  </si>
  <si>
    <t>Aaron Dobson</t>
  </si>
  <si>
    <t>Jordan Cameron</t>
  </si>
  <si>
    <t>Ryan Tannehill</t>
  </si>
  <si>
    <t>Bilal Powell</t>
  </si>
  <si>
    <t>Rob Housler</t>
  </si>
  <si>
    <t>Ryan Broyles</t>
  </si>
  <si>
    <t>Cordarrelle Patterson</t>
  </si>
  <si>
    <t>Joseph Randle</t>
  </si>
  <si>
    <t>Robert Woods</t>
  </si>
  <si>
    <t>Dwayne Allen</t>
  </si>
  <si>
    <t>Christine Michael</t>
  </si>
  <si>
    <t>Joique Bell</t>
  </si>
  <si>
    <t>Julian Edelman</t>
  </si>
  <si>
    <t>Rod Streater</t>
  </si>
  <si>
    <t>Joseph Morgan</t>
  </si>
  <si>
    <t>Jeremy Kerley</t>
  </si>
  <si>
    <t>EJ Manuel</t>
  </si>
  <si>
    <t>Keenan Allen</t>
  </si>
  <si>
    <t>Jarius Wright</t>
  </si>
  <si>
    <t>Brandon Weeden</t>
  </si>
  <si>
    <t>Donnie Avery</t>
  </si>
  <si>
    <t>Brandon Gibson</t>
  </si>
  <si>
    <t>Zach Ertz</t>
  </si>
  <si>
    <t>Markus Wheaton</t>
  </si>
  <si>
    <t>Justin Hunter</t>
  </si>
  <si>
    <t>Tom Crabtree</t>
  </si>
  <si>
    <t>Brandon Stokley</t>
  </si>
  <si>
    <t>David Thomas</t>
  </si>
  <si>
    <t>Andrew Hawkins</t>
  </si>
  <si>
    <t>Jeff Cumberland</t>
  </si>
  <si>
    <t>Domenik Hixon</t>
  </si>
  <si>
    <t>James Casey</t>
  </si>
  <si>
    <t>Joshua Morgan</t>
  </si>
  <si>
    <t>LaRod Stephens-Howling</t>
  </si>
  <si>
    <t>Garrett Graham</t>
  </si>
  <si>
    <t>Aldrick Robinson</t>
  </si>
  <si>
    <t>Jackie Battle</t>
  </si>
  <si>
    <t>Anthony McCoy</t>
  </si>
  <si>
    <t>Logan Paulsen</t>
  </si>
  <si>
    <t>Kevin Ogletree</t>
  </si>
  <si>
    <t>Brandon Bolden</t>
  </si>
  <si>
    <t>Kenbrell Thompkins</t>
  </si>
  <si>
    <t>Riley Cooper</t>
  </si>
  <si>
    <t>Justin Forsett</t>
  </si>
  <si>
    <t>Damaris Johnson</t>
  </si>
  <si>
    <t>Darius Reynaud</t>
  </si>
  <si>
    <t>Nick Foles</t>
  </si>
  <si>
    <t>Josh Cribbs</t>
  </si>
  <si>
    <t>Ronnie Brown</t>
  </si>
  <si>
    <t>Shaun Draughn</t>
  </si>
  <si>
    <t>Micheal Spurlock</t>
  </si>
  <si>
    <t>Brandon Tate</t>
  </si>
  <si>
    <t>Marcus Thigpen</t>
  </si>
  <si>
    <t>Keshawn Martin</t>
  </si>
  <si>
    <t>Brad Smith</t>
  </si>
  <si>
    <t>Leon Washington</t>
  </si>
  <si>
    <t>Tiquan Underwood</t>
  </si>
  <si>
    <t>Austin Pettis</t>
  </si>
  <si>
    <t>Dwayne Harris</t>
  </si>
  <si>
    <t>William Powell</t>
  </si>
  <si>
    <t>Travis Benjamin</t>
  </si>
  <si>
    <t>Trindon Holliday</t>
  </si>
  <si>
    <t>T.J. Graham</t>
  </si>
  <si>
    <t>Chaz Schilens</t>
  </si>
  <si>
    <t>Jason Snelling</t>
  </si>
  <si>
    <t>Craig Stevens</t>
  </si>
  <si>
    <t>Armon Binns</t>
  </si>
  <si>
    <t>Stefan Logan</t>
  </si>
  <si>
    <t>Brandon Banks</t>
  </si>
  <si>
    <t>Brady Quinn</t>
  </si>
  <si>
    <t>Clay Harbor</t>
  </si>
  <si>
    <t>Travaris Cadet</t>
  </si>
  <si>
    <t>Cedric Peerman</t>
  </si>
  <si>
    <t>Marvin Jones</t>
  </si>
  <si>
    <t>Montell Owens</t>
  </si>
  <si>
    <t>Kirk Cousins</t>
  </si>
  <si>
    <t>Clyde Gates</t>
  </si>
  <si>
    <t>Derek Hagan</t>
  </si>
  <si>
    <t>Vonta Leach</t>
  </si>
  <si>
    <t>Chris Ogbonnaya</t>
  </si>
  <si>
    <t>Niles Paul</t>
  </si>
  <si>
    <t>Michael Robinson</t>
  </si>
  <si>
    <t>PROJECTIONS</t>
  </si>
  <si>
    <t>Y!</t>
  </si>
  <si>
    <t>JAC</t>
  </si>
  <si>
    <t>Tyler Eifert</t>
  </si>
  <si>
    <t>Zach Sudfeld</t>
  </si>
  <si>
    <t>PPR</t>
  </si>
  <si>
    <t>Std</t>
  </si>
  <si>
    <t>Julius Thomas</t>
  </si>
  <si>
    <t>MY NOTES &amp; RANKING</t>
  </si>
  <si>
    <t>Notes</t>
  </si>
  <si>
    <t>Rank</t>
  </si>
  <si>
    <t>Y! Old</t>
  </si>
  <si>
    <t>Std Old</t>
  </si>
  <si>
    <t>PPR Old</t>
  </si>
  <si>
    <t>Δ</t>
  </si>
  <si>
    <t>GP</t>
  </si>
  <si>
    <t>PPG</t>
  </si>
  <si>
    <t>FANTASY POINTS</t>
  </si>
  <si>
    <t>Bye</t>
  </si>
  <si>
    <t>@JAC</t>
  </si>
  <si>
    <t>% Own</t>
  </si>
  <si>
    <t>Carolina, Green Bay</t>
  </si>
  <si>
    <t>Minnesota, Pittsburgh, Tampa Bay, Washington</t>
  </si>
  <si>
    <t>Atlanta, Miami</t>
  </si>
  <si>
    <t>New Orleans, Oakland</t>
  </si>
  <si>
    <t>Baltimore, Chicago, Houston, Indianapolis, San Diego, Tennessee</t>
  </si>
  <si>
    <t>Arizona, Denver, Detroit, Jacksonville, New York Giants, San Francisco</t>
  </si>
  <si>
    <t>Cleveland, Kansas City, New England, New York Jets</t>
  </si>
  <si>
    <t>Dallas, St. Louis</t>
  </si>
  <si>
    <t xml:space="preserve">Week 12: </t>
  </si>
  <si>
    <t>Buffalo, Cincinnati, Philadelphia, Seattle</t>
  </si>
  <si>
    <t>bye</t>
  </si>
  <si>
    <t>Updated: August 28,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</si>
</sst>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8"/>
      <name val="Verdana"/>
      <family val="2"/>
    </font>
    <font>
      <b/>
      <sz val="8"/>
      <color indexed="20"/>
      <name val="Verdana"/>
      <family val="2"/>
    </font>
    <font>
      <b/>
      <sz val="16"/>
      <color indexed="9"/>
      <name val="Trebuchet MS"/>
      <family val="2"/>
    </font>
    <font>
      <sz val="9"/>
      <color indexed="81"/>
      <name val="Tahoma"/>
      <family val="2"/>
    </font>
    <font>
      <b/>
      <sz val="9"/>
      <color indexed="38"/>
      <name val="Arial"/>
      <family val="2"/>
    </font>
    <font>
      <sz val="14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6"/>
      <name val="Trebuchet MS"/>
      <family val="2"/>
    </font>
    <font>
      <sz val="16"/>
      <color indexed="9"/>
      <name val="Trebuchet MS"/>
      <family val="2"/>
    </font>
    <font>
      <b/>
      <sz val="12"/>
      <name val="Verdana"/>
      <family val="2"/>
    </font>
    <font>
      <sz val="8"/>
      <color indexed="3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4"/>
      <name val="Trebuchet MS"/>
      <family val="2"/>
    </font>
    <font>
      <b/>
      <sz val="10"/>
      <color indexed="1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0"/>
      <color theme="0" tint="-0.499984740745262"/>
      <name val="Calibri"/>
      <family val="2"/>
      <scheme val="minor"/>
    </font>
    <font>
      <sz val="16"/>
      <color theme="0"/>
      <name val="Trebuchet MS"/>
      <family val="2"/>
    </font>
    <font>
      <sz val="10"/>
      <color indexed="12"/>
      <name val="Calibri"/>
      <family val="2"/>
      <scheme val="minor"/>
    </font>
    <font>
      <sz val="10"/>
      <color rgb="FF0000FF"/>
      <name val="Calibri"/>
      <family val="2"/>
    </font>
    <font>
      <sz val="10"/>
      <color theme="1" tint="0.49998474074526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2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3"/>
      </top>
      <bottom/>
      <diagonal/>
    </border>
    <border>
      <left/>
      <right style="thin">
        <color indexed="22"/>
      </right>
      <top style="thin">
        <color indexed="2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n">
        <color indexed="23"/>
      </top>
      <bottom/>
      <diagonal/>
    </border>
    <border>
      <left style="thick">
        <color indexed="23"/>
      </left>
      <right style="thick">
        <color indexed="23"/>
      </right>
      <top/>
      <bottom/>
      <diagonal/>
    </border>
    <border>
      <left style="thick">
        <color indexed="23"/>
      </left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/>
      <top/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/>
      <bottom/>
      <diagonal/>
    </border>
    <border>
      <left style="thin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3"/>
      </left>
      <right style="thick">
        <color indexed="23"/>
      </right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ck">
        <color indexed="23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/>
      <top style="thin">
        <color indexed="23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6">
    <xf numFmtId="0" fontId="0" fillId="0" borderId="0" xfId="0"/>
    <xf numFmtId="0" fontId="6" fillId="4" borderId="0" xfId="0" applyFont="1" applyFill="1" applyBorder="1" applyAlignment="1">
      <alignment horizontal="left" vertical="center"/>
    </xf>
    <xf numFmtId="1" fontId="9" fillId="4" borderId="0" xfId="1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12" fillId="4" borderId="0" xfId="0" applyFont="1" applyFill="1"/>
    <xf numFmtId="1" fontId="13" fillId="4" borderId="0" xfId="1" applyNumberFormat="1" applyFont="1" applyFill="1" applyBorder="1" applyAlignment="1" applyProtection="1">
      <alignment horizontal="right" vertical="center"/>
    </xf>
    <xf numFmtId="0" fontId="14" fillId="0" borderId="0" xfId="0" applyFont="1"/>
    <xf numFmtId="0" fontId="10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1" fillId="6" borderId="16" xfId="0" applyFont="1" applyFill="1" applyBorder="1" applyAlignment="1">
      <alignment horizontal="center"/>
    </xf>
    <xf numFmtId="0" fontId="21" fillId="6" borderId="17" xfId="0" applyFont="1" applyFill="1" applyBorder="1" applyAlignment="1">
      <alignment horizontal="center"/>
    </xf>
    <xf numFmtId="0" fontId="19" fillId="6" borderId="18" xfId="0" applyFont="1" applyFill="1" applyBorder="1" applyAlignment="1">
      <alignment horizontal="center"/>
    </xf>
    <xf numFmtId="0" fontId="19" fillId="6" borderId="19" xfId="0" applyFont="1" applyFill="1" applyBorder="1" applyAlignment="1">
      <alignment horizontal="center"/>
    </xf>
    <xf numFmtId="0" fontId="19" fillId="6" borderId="20" xfId="0" applyFont="1" applyFill="1" applyBorder="1" applyAlignment="1">
      <alignment horizontal="center"/>
    </xf>
    <xf numFmtId="0" fontId="19" fillId="6" borderId="2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1" fillId="6" borderId="22" xfId="0" applyFont="1" applyFill="1" applyBorder="1" applyAlignment="1">
      <alignment horizontal="center"/>
    </xf>
    <xf numFmtId="0" fontId="19" fillId="6" borderId="22" xfId="0" applyFont="1" applyFill="1" applyBorder="1" applyAlignment="1">
      <alignment horizontal="center"/>
    </xf>
    <xf numFmtId="0" fontId="19" fillId="7" borderId="0" xfId="0" applyFont="1" applyFill="1"/>
    <xf numFmtId="0" fontId="19" fillId="0" borderId="0" xfId="0" applyFont="1" applyFill="1"/>
    <xf numFmtId="1" fontId="9" fillId="0" borderId="0" xfId="1" applyNumberFormat="1" applyFont="1" applyFill="1" applyBorder="1" applyAlignment="1" applyProtection="1">
      <alignment horizontal="right" vertical="center"/>
    </xf>
    <xf numFmtId="0" fontId="11" fillId="8" borderId="24" xfId="0" applyFont="1" applyFill="1" applyBorder="1" applyAlignment="1">
      <alignment horizontal="center" wrapText="1"/>
    </xf>
    <xf numFmtId="164" fontId="10" fillId="8" borderId="25" xfId="0" applyNumberFormat="1" applyFont="1" applyFill="1" applyBorder="1" applyAlignment="1">
      <alignment horizontal="center"/>
    </xf>
    <xf numFmtId="164" fontId="10" fillId="8" borderId="26" xfId="0" applyNumberFormat="1" applyFont="1" applyFill="1" applyBorder="1" applyAlignment="1">
      <alignment horizontal="center"/>
    </xf>
    <xf numFmtId="164" fontId="10" fillId="8" borderId="27" xfId="0" applyNumberFormat="1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5" fillId="5" borderId="28" xfId="0" applyFont="1" applyFill="1" applyBorder="1" applyAlignment="1">
      <alignment horizontal="center"/>
    </xf>
    <xf numFmtId="0" fontId="26" fillId="5" borderId="9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5" fillId="5" borderId="30" xfId="0" applyFont="1" applyFill="1" applyBorder="1" applyAlignment="1">
      <alignment horizontal="center"/>
    </xf>
    <xf numFmtId="0" fontId="25" fillId="2" borderId="30" xfId="0" applyFont="1" applyFill="1" applyBorder="1" applyAlignment="1">
      <alignment horizontal="center"/>
    </xf>
    <xf numFmtId="0" fontId="26" fillId="5" borderId="31" xfId="0" applyFont="1" applyFill="1" applyBorder="1" applyAlignment="1">
      <alignment horizontal="center"/>
    </xf>
    <xf numFmtId="0" fontId="26" fillId="5" borderId="32" xfId="0" applyFont="1" applyFill="1" applyBorder="1" applyAlignment="1">
      <alignment horizontal="center"/>
    </xf>
    <xf numFmtId="0" fontId="27" fillId="5" borderId="32" xfId="0" applyFont="1" applyFill="1" applyBorder="1" applyAlignment="1">
      <alignment horizontal="center"/>
    </xf>
    <xf numFmtId="0" fontId="25" fillId="5" borderId="33" xfId="0" applyFont="1" applyFill="1" applyBorder="1" applyAlignment="1">
      <alignment horizontal="center"/>
    </xf>
    <xf numFmtId="0" fontId="17" fillId="9" borderId="34" xfId="0" applyFont="1" applyFill="1" applyBorder="1" applyAlignment="1">
      <alignment horizontal="center"/>
    </xf>
    <xf numFmtId="0" fontId="17" fillId="9" borderId="35" xfId="0" applyFont="1" applyFill="1" applyBorder="1" applyAlignment="1">
      <alignment horizontal="center"/>
    </xf>
    <xf numFmtId="0" fontId="17" fillId="9" borderId="36" xfId="0" applyFont="1" applyFill="1" applyBorder="1" applyAlignment="1">
      <alignment horizontal="center"/>
    </xf>
    <xf numFmtId="0" fontId="17" fillId="9" borderId="37" xfId="0" applyFont="1" applyFill="1" applyBorder="1" applyAlignment="1">
      <alignment horizontal="center"/>
    </xf>
    <xf numFmtId="0" fontId="16" fillId="9" borderId="36" xfId="0" applyFont="1" applyFill="1" applyBorder="1" applyAlignment="1">
      <alignment horizontal="center" wrapText="1"/>
    </xf>
    <xf numFmtId="0" fontId="16" fillId="9" borderId="24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5" fillId="5" borderId="32" xfId="0" applyFont="1" applyFill="1" applyBorder="1" applyAlignment="1">
      <alignment horizontal="center"/>
    </xf>
    <xf numFmtId="0" fontId="28" fillId="0" borderId="0" xfId="0" applyFont="1"/>
    <xf numFmtId="0" fontId="25" fillId="5" borderId="39" xfId="0" applyFont="1" applyFill="1" applyBorder="1" applyAlignment="1">
      <alignment horizontal="center"/>
    </xf>
    <xf numFmtId="0" fontId="25" fillId="5" borderId="38" xfId="0" applyFont="1" applyFill="1" applyBorder="1" applyAlignment="1">
      <alignment horizontal="center"/>
    </xf>
    <xf numFmtId="0" fontId="19" fillId="0" borderId="0" xfId="0" applyFont="1" applyProtection="1">
      <protection locked="0"/>
    </xf>
    <xf numFmtId="0" fontId="5" fillId="3" borderId="6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left" vertical="center"/>
    </xf>
    <xf numFmtId="0" fontId="23" fillId="4" borderId="0" xfId="0" applyFont="1" applyFill="1" applyBorder="1" applyAlignment="1" applyProtection="1">
      <alignment horizontal="center"/>
    </xf>
    <xf numFmtId="0" fontId="23" fillId="4" borderId="0" xfId="0" applyFont="1" applyFill="1" applyBorder="1" applyProtection="1"/>
    <xf numFmtId="0" fontId="23" fillId="4" borderId="3" xfId="0" applyFont="1" applyFill="1" applyBorder="1" applyProtection="1"/>
    <xf numFmtId="0" fontId="15" fillId="4" borderId="3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right" vertical="center"/>
    </xf>
    <xf numFmtId="0" fontId="8" fillId="4" borderId="8" xfId="0" applyFont="1" applyFill="1" applyBorder="1" applyAlignment="1" applyProtection="1">
      <alignment horizontal="right" vertical="center"/>
    </xf>
    <xf numFmtId="0" fontId="5" fillId="3" borderId="6" xfId="0" applyFont="1" applyFill="1" applyBorder="1" applyAlignment="1" applyProtection="1">
      <alignment horizontal="right" vertical="center"/>
    </xf>
    <xf numFmtId="1" fontId="24" fillId="4" borderId="7" xfId="0" applyNumberFormat="1" applyFont="1" applyFill="1" applyBorder="1" applyAlignment="1" applyProtection="1">
      <alignment horizontal="right"/>
    </xf>
    <xf numFmtId="0" fontId="18" fillId="11" borderId="11" xfId="0" applyFont="1" applyFill="1" applyBorder="1" applyAlignment="1" applyProtection="1">
      <alignment vertical="center"/>
    </xf>
    <xf numFmtId="0" fontId="18" fillId="11" borderId="12" xfId="0" applyFont="1" applyFill="1" applyBorder="1" applyAlignment="1" applyProtection="1">
      <alignment horizontal="center" vertical="center"/>
    </xf>
    <xf numFmtId="0" fontId="18" fillId="11" borderId="12" xfId="0" applyFont="1" applyFill="1" applyBorder="1" applyAlignment="1" applyProtection="1">
      <alignment horizontal="centerContinuous" vertical="center"/>
    </xf>
    <xf numFmtId="0" fontId="18" fillId="11" borderId="4" xfId="0" applyFont="1" applyFill="1" applyBorder="1" applyAlignment="1" applyProtection="1">
      <alignment horizontal="centerContinuous" vertical="center"/>
    </xf>
    <xf numFmtId="0" fontId="18" fillId="11" borderId="0" xfId="0" applyFont="1" applyFill="1" applyBorder="1" applyAlignment="1" applyProtection="1">
      <alignment horizontal="centerContinuous" vertical="center"/>
    </xf>
    <xf numFmtId="0" fontId="18" fillId="11" borderId="14" xfId="0" applyFont="1" applyFill="1" applyBorder="1" applyAlignment="1" applyProtection="1">
      <alignment horizontal="centerContinuous" vertical="center"/>
    </xf>
    <xf numFmtId="0" fontId="18" fillId="11" borderId="15" xfId="0" applyFont="1" applyFill="1" applyBorder="1" applyAlignment="1" applyProtection="1">
      <alignment horizontal="centerContinuous" vertical="center"/>
    </xf>
    <xf numFmtId="0" fontId="18" fillId="11" borderId="4" xfId="0" applyFont="1" applyFill="1" applyBorder="1" applyAlignment="1" applyProtection="1">
      <alignment horizontal="right" vertical="center"/>
    </xf>
    <xf numFmtId="0" fontId="18" fillId="11" borderId="5" xfId="0" applyFont="1" applyFill="1" applyBorder="1" applyAlignment="1" applyProtection="1">
      <alignment horizontal="right" vertical="center"/>
    </xf>
    <xf numFmtId="1" fontId="18" fillId="11" borderId="13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right"/>
      <protection locked="0"/>
    </xf>
    <xf numFmtId="9" fontId="19" fillId="0" borderId="5" xfId="0" applyNumberFormat="1" applyFont="1" applyFill="1" applyBorder="1" applyAlignment="1" applyProtection="1">
      <protection locked="0"/>
    </xf>
    <xf numFmtId="0" fontId="19" fillId="0" borderId="4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protection locked="0"/>
    </xf>
    <xf numFmtId="1" fontId="22" fillId="0" borderId="5" xfId="0" applyNumberFormat="1" applyFont="1" applyFill="1" applyBorder="1" applyAlignment="1" applyProtection="1"/>
    <xf numFmtId="0" fontId="18" fillId="10" borderId="3" xfId="0" applyFont="1" applyFill="1" applyBorder="1" applyAlignment="1" applyProtection="1">
      <alignment horizontal="left"/>
    </xf>
    <xf numFmtId="0" fontId="18" fillId="10" borderId="2" xfId="0" applyFont="1" applyFill="1" applyBorder="1" applyAlignment="1" applyProtection="1">
      <alignment horizontal="left"/>
    </xf>
    <xf numFmtId="0" fontId="18" fillId="10" borderId="1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right" vertical="center"/>
    </xf>
    <xf numFmtId="0" fontId="29" fillId="4" borderId="0" xfId="0" applyFont="1" applyFill="1" applyBorder="1" applyAlignment="1" applyProtection="1">
      <alignment horizontal="right" vertical="center"/>
    </xf>
    <xf numFmtId="0" fontId="18" fillId="14" borderId="11" xfId="0" applyFont="1" applyFill="1" applyBorder="1" applyAlignment="1" applyProtection="1">
      <alignment vertical="center"/>
    </xf>
    <xf numFmtId="0" fontId="18" fillId="14" borderId="12" xfId="0" applyFont="1" applyFill="1" applyBorder="1" applyAlignment="1" applyProtection="1">
      <alignment horizontal="center" vertical="center"/>
    </xf>
    <xf numFmtId="0" fontId="18" fillId="14" borderId="12" xfId="0" applyFont="1" applyFill="1" applyBorder="1" applyAlignment="1" applyProtection="1">
      <alignment horizontal="centerContinuous" vertical="center"/>
    </xf>
    <xf numFmtId="0" fontId="18" fillId="14" borderId="13" xfId="0" applyFont="1" applyFill="1" applyBorder="1" applyAlignment="1" applyProtection="1">
      <alignment horizontal="centerContinuous" vertical="center"/>
    </xf>
    <xf numFmtId="0" fontId="18" fillId="14" borderId="4" xfId="0" applyFont="1" applyFill="1" applyBorder="1" applyAlignment="1" applyProtection="1">
      <alignment horizontal="centerContinuous" vertical="center"/>
    </xf>
    <xf numFmtId="0" fontId="18" fillId="14" borderId="0" xfId="0" applyFont="1" applyFill="1" applyBorder="1" applyAlignment="1" applyProtection="1">
      <alignment horizontal="centerContinuous" vertical="center"/>
    </xf>
    <xf numFmtId="0" fontId="18" fillId="14" borderId="14" xfId="0" applyFont="1" applyFill="1" applyBorder="1" applyAlignment="1" applyProtection="1">
      <alignment horizontal="centerContinuous" vertical="center"/>
    </xf>
    <xf numFmtId="0" fontId="18" fillId="14" borderId="15" xfId="0" applyFont="1" applyFill="1" applyBorder="1" applyAlignment="1" applyProtection="1">
      <alignment horizontal="centerContinuous" vertical="center"/>
    </xf>
    <xf numFmtId="0" fontId="18" fillId="14" borderId="4" xfId="0" applyFont="1" applyFill="1" applyBorder="1" applyAlignment="1" applyProtection="1">
      <alignment horizontal="right" vertical="center"/>
    </xf>
    <xf numFmtId="0" fontId="18" fillId="14" borderId="5" xfId="0" applyFont="1" applyFill="1" applyBorder="1" applyAlignment="1" applyProtection="1">
      <alignment horizontal="right" vertical="center"/>
    </xf>
    <xf numFmtId="0" fontId="18" fillId="13" borderId="1" xfId="0" applyFont="1" applyFill="1" applyBorder="1" applyAlignment="1" applyProtection="1">
      <alignment horizontal="left"/>
    </xf>
    <xf numFmtId="0" fontId="18" fillId="13" borderId="3" xfId="0" applyFont="1" applyFill="1" applyBorder="1" applyAlignment="1" applyProtection="1">
      <alignment horizontal="left"/>
    </xf>
    <xf numFmtId="0" fontId="18" fillId="13" borderId="2" xfId="0" applyFont="1" applyFill="1" applyBorder="1" applyAlignment="1" applyProtection="1">
      <alignment horizontal="left"/>
    </xf>
    <xf numFmtId="1" fontId="18" fillId="13" borderId="2" xfId="0" applyNumberFormat="1" applyFont="1" applyFill="1" applyBorder="1" applyAlignment="1" applyProtection="1">
      <alignment horizontal="left"/>
    </xf>
    <xf numFmtId="0" fontId="18" fillId="10" borderId="1" xfId="0" applyFont="1" applyFill="1" applyBorder="1" applyAlignment="1" applyProtection="1"/>
    <xf numFmtId="1" fontId="18" fillId="10" borderId="2" xfId="0" applyNumberFormat="1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protection locked="0"/>
    </xf>
    <xf numFmtId="0" fontId="30" fillId="12" borderId="0" xfId="1" applyFont="1" applyFill="1" applyAlignment="1" applyProtection="1">
      <alignment horizontal="left" vertical="center"/>
    </xf>
    <xf numFmtId="0" fontId="18" fillId="11" borderId="23" xfId="0" applyFont="1" applyFill="1" applyBorder="1" applyAlignment="1" applyProtection="1">
      <alignment vertical="center"/>
    </xf>
    <xf numFmtId="0" fontId="18" fillId="10" borderId="3" xfId="0" quotePrefix="1" applyFont="1" applyFill="1" applyBorder="1" applyAlignment="1" applyProtection="1">
      <alignment horizontal="left"/>
    </xf>
    <xf numFmtId="9" fontId="19" fillId="0" borderId="23" xfId="0" applyNumberFormat="1" applyFont="1" applyFill="1" applyBorder="1" applyAlignment="1" applyProtection="1">
      <protection locked="0"/>
    </xf>
    <xf numFmtId="9" fontId="19" fillId="0" borderId="10" xfId="0" applyNumberFormat="1" applyFont="1" applyFill="1" applyBorder="1" applyAlignment="1" applyProtection="1">
      <protection locked="0"/>
    </xf>
    <xf numFmtId="0" fontId="18" fillId="14" borderId="11" xfId="0" applyFont="1" applyFill="1" applyBorder="1" applyAlignment="1" applyProtection="1">
      <alignment horizontal="centerContinuous" vertical="center"/>
    </xf>
    <xf numFmtId="0" fontId="18" fillId="14" borderId="13" xfId="0" applyFont="1" applyFill="1" applyBorder="1" applyAlignment="1" applyProtection="1">
      <alignment vertical="center"/>
    </xf>
    <xf numFmtId="0" fontId="18" fillId="11" borderId="11" xfId="0" applyFont="1" applyFill="1" applyBorder="1" applyAlignment="1" applyProtection="1">
      <alignment horizontal="centerContinuous" vertical="center"/>
    </xf>
    <xf numFmtId="0" fontId="18" fillId="11" borderId="13" xfId="0" applyFont="1" applyFill="1" applyBorder="1" applyAlignment="1" applyProtection="1">
      <alignment horizontal="centerContinuous" vertical="center"/>
    </xf>
    <xf numFmtId="0" fontId="18" fillId="15" borderId="1" xfId="0" applyFont="1" applyFill="1" applyBorder="1" applyAlignment="1" applyProtection="1">
      <alignment horizontal="center"/>
    </xf>
    <xf numFmtId="0" fontId="18" fillId="15" borderId="40" xfId="0" applyFont="1" applyFill="1" applyBorder="1" applyAlignment="1" applyProtection="1">
      <alignment horizontal="left"/>
    </xf>
    <xf numFmtId="1" fontId="24" fillId="4" borderId="3" xfId="0" applyNumberFormat="1" applyFont="1" applyFill="1" applyBorder="1" applyAlignment="1" applyProtection="1">
      <alignment horizontal="right"/>
    </xf>
    <xf numFmtId="1" fontId="18" fillId="14" borderId="12" xfId="0" applyNumberFormat="1" applyFont="1" applyFill="1" applyBorder="1" applyAlignment="1" applyProtection="1">
      <alignment horizontal="centerContinuous" vertical="center"/>
    </xf>
    <xf numFmtId="1" fontId="18" fillId="14" borderId="13" xfId="0" applyNumberFormat="1" applyFont="1" applyFill="1" applyBorder="1" applyAlignment="1" applyProtection="1">
      <alignment horizontal="centerContinuous" vertical="center"/>
    </xf>
    <xf numFmtId="1" fontId="29" fillId="4" borderId="0" xfId="0" applyNumberFormat="1" applyFont="1" applyFill="1" applyBorder="1" applyAlignment="1" applyProtection="1">
      <alignment horizontal="right" vertical="center"/>
    </xf>
    <xf numFmtId="1" fontId="19" fillId="0" borderId="0" xfId="0" applyNumberFormat="1" applyFont="1" applyProtection="1">
      <protection locked="0"/>
    </xf>
    <xf numFmtId="1" fontId="22" fillId="0" borderId="4" xfId="0" applyNumberFormat="1" applyFont="1" applyFill="1" applyBorder="1" applyAlignment="1" applyProtection="1"/>
    <xf numFmtId="1" fontId="22" fillId="0" borderId="11" xfId="0" applyNumberFormat="1" applyFont="1" applyFill="1" applyBorder="1" applyAlignment="1" applyProtection="1"/>
    <xf numFmtId="0" fontId="25" fillId="2" borderId="41" xfId="0" applyFont="1" applyFill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5" borderId="31" xfId="0" applyFont="1" applyFill="1" applyBorder="1" applyAlignment="1">
      <alignment horizontal="center"/>
    </xf>
    <xf numFmtId="0" fontId="26" fillId="5" borderId="0" xfId="0" quotePrefix="1" applyFont="1" applyFill="1" applyBorder="1" applyAlignment="1">
      <alignment horizontal="center"/>
    </xf>
    <xf numFmtId="0" fontId="26" fillId="2" borderId="0" xfId="0" quotePrefix="1" applyFont="1" applyFill="1" applyBorder="1" applyAlignment="1">
      <alignment horizontal="center"/>
    </xf>
    <xf numFmtId="0" fontId="25" fillId="2" borderId="0" xfId="0" quotePrefix="1" applyFont="1" applyFill="1" applyBorder="1" applyAlignment="1">
      <alignment horizontal="center"/>
    </xf>
    <xf numFmtId="0" fontId="25" fillId="5" borderId="0" xfId="0" quotePrefix="1" applyFont="1" applyFill="1" applyBorder="1" applyAlignment="1">
      <alignment horizontal="center"/>
    </xf>
    <xf numFmtId="0" fontId="8" fillId="4" borderId="3" xfId="0" applyFont="1" applyFill="1" applyBorder="1" applyAlignment="1" applyProtection="1">
      <alignment horizontal="right" vertical="center"/>
    </xf>
    <xf numFmtId="1" fontId="22" fillId="0" borderId="0" xfId="0" applyNumberFormat="1" applyFont="1" applyFill="1" applyBorder="1" applyAlignment="1" applyProtection="1"/>
    <xf numFmtId="0" fontId="32" fillId="0" borderId="0" xfId="0" applyFont="1" applyFill="1" applyBorder="1" applyAlignment="1" applyProtection="1">
      <alignment horizontal="right"/>
    </xf>
  </cellXfs>
  <cellStyles count="3">
    <cellStyle name="Hyperlink" xfId="1" builtinId="8"/>
    <cellStyle name="Normal" xfId="0" builtinId="0"/>
    <cellStyle name="Normal 2" xfId="2"/>
  </cellStyles>
  <dxfs count="34"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ont>
        <color rgb="FFC00000"/>
      </font>
    </dxf>
    <dxf>
      <font>
        <color rgb="FF00B050"/>
      </font>
    </dxf>
    <dxf>
      <font>
        <color rgb="FF7030A0"/>
      </font>
    </dxf>
    <dxf>
      <fill>
        <patternFill>
          <bgColor indexed="39"/>
        </patternFill>
      </fill>
    </dxf>
    <dxf>
      <font>
        <color rgb="FFC00000"/>
      </font>
    </dxf>
    <dxf>
      <font>
        <color rgb="FF00B050"/>
      </font>
    </dxf>
    <dxf>
      <font>
        <color rgb="FF7030A0"/>
      </font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ill>
        <patternFill>
          <bgColor indexed="39"/>
        </patternFill>
      </fill>
    </dxf>
    <dxf>
      <font>
        <color rgb="FFC00000"/>
      </font>
    </dxf>
    <dxf>
      <font>
        <color rgb="FF00B050"/>
      </font>
    </dxf>
    <dxf>
      <font>
        <color rgb="FF7030A0"/>
      </font>
    </dxf>
    <dxf>
      <fill>
        <patternFill>
          <bgColor indexed="3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CCFF"/>
      <rgbColor rgb="00CC9900"/>
      <rgbColor rgb="00FFFFCC"/>
      <rgbColor rgb="00CCECFF"/>
      <rgbColor rgb="003333CC"/>
      <rgbColor rgb="0099CCFF"/>
      <rgbColor rgb="00CCCCFF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66FF"/>
      <color rgb="FF969696"/>
      <color rgb="FFB2B2B2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fantasycube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fantasycube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fantasycub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464993</xdr:colOff>
      <xdr:row>0</xdr:row>
      <xdr:rowOff>430149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6227" cy="4301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464993</xdr:colOff>
      <xdr:row>0</xdr:row>
      <xdr:rowOff>430149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093" cy="4301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207818</xdr:colOff>
      <xdr:row>0</xdr:row>
      <xdr:rowOff>430149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093" cy="430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ports.yahoo.com/nfl/players/8795" TargetMode="External"/><Relationship Id="rId21" Type="http://schemas.openxmlformats.org/officeDocument/2006/relationships/hyperlink" Target="http://sports.yahoo.com/nfl/players/24793" TargetMode="External"/><Relationship Id="rId42" Type="http://schemas.openxmlformats.org/officeDocument/2006/relationships/hyperlink" Target="http://sports.yahoo.com/nfl/players/25742" TargetMode="External"/><Relationship Id="rId63" Type="http://schemas.openxmlformats.org/officeDocument/2006/relationships/hyperlink" Target="http://sports.yahoo.com/nfl/players/25711" TargetMode="External"/><Relationship Id="rId84" Type="http://schemas.openxmlformats.org/officeDocument/2006/relationships/hyperlink" Target="http://sports.yahoo.com/nfl/players/9393" TargetMode="External"/><Relationship Id="rId138" Type="http://schemas.openxmlformats.org/officeDocument/2006/relationships/hyperlink" Target="http://sports.yahoo.com/nfl/players/9284" TargetMode="External"/><Relationship Id="rId159" Type="http://schemas.openxmlformats.org/officeDocument/2006/relationships/hyperlink" Target="http://sports.yahoo.com/nfl/players/24053" TargetMode="External"/><Relationship Id="rId170" Type="http://schemas.openxmlformats.org/officeDocument/2006/relationships/hyperlink" Target="http://sports.yahoo.com/nfl/players/7206" TargetMode="External"/><Relationship Id="rId191" Type="http://schemas.openxmlformats.org/officeDocument/2006/relationships/hyperlink" Target="http://sports.yahoo.com/nfl/players/9458" TargetMode="External"/><Relationship Id="rId205" Type="http://schemas.openxmlformats.org/officeDocument/2006/relationships/hyperlink" Target="http://sports.yahoo.com/nfl/players/26658" TargetMode="External"/><Relationship Id="rId107" Type="http://schemas.openxmlformats.org/officeDocument/2006/relationships/hyperlink" Target="http://sports.yahoo.com/nfl/players/24935" TargetMode="External"/><Relationship Id="rId11" Type="http://schemas.openxmlformats.org/officeDocument/2006/relationships/hyperlink" Target="http://sports.yahoo.com/nfl/players/25883" TargetMode="External"/><Relationship Id="rId32" Type="http://schemas.openxmlformats.org/officeDocument/2006/relationships/hyperlink" Target="http://sports.yahoo.com/nfl/players/6339" TargetMode="External"/><Relationship Id="rId53" Type="http://schemas.openxmlformats.org/officeDocument/2006/relationships/hyperlink" Target="http://sports.yahoo.com/nfl/players/9265" TargetMode="External"/><Relationship Id="rId74" Type="http://schemas.openxmlformats.org/officeDocument/2006/relationships/hyperlink" Target="http://sports.yahoo.com/nfl/players/8826" TargetMode="External"/><Relationship Id="rId128" Type="http://schemas.openxmlformats.org/officeDocument/2006/relationships/hyperlink" Target="http://sports.yahoo.com/nfl/players/25715" TargetMode="External"/><Relationship Id="rId149" Type="http://schemas.openxmlformats.org/officeDocument/2006/relationships/hyperlink" Target="http://sports.yahoo.com/nfl/players/25773" TargetMode="External"/><Relationship Id="rId5" Type="http://schemas.openxmlformats.org/officeDocument/2006/relationships/hyperlink" Target="http://sports.yahoo.com/nfl/players/8850" TargetMode="External"/><Relationship Id="rId95" Type="http://schemas.openxmlformats.org/officeDocument/2006/relationships/hyperlink" Target="http://sports.yahoo.com/nfl/players/26561" TargetMode="External"/><Relationship Id="rId160" Type="http://schemas.openxmlformats.org/officeDocument/2006/relationships/hyperlink" Target="http://sports.yahoo.com/nfl/players/26652" TargetMode="External"/><Relationship Id="rId181" Type="http://schemas.openxmlformats.org/officeDocument/2006/relationships/hyperlink" Target="http://sports.yahoo.com/nfl/players/24135" TargetMode="External"/><Relationship Id="rId216" Type="http://schemas.openxmlformats.org/officeDocument/2006/relationships/hyperlink" Target="http://sports.yahoo.com/nfl/players/7810" TargetMode="External"/><Relationship Id="rId211" Type="http://schemas.openxmlformats.org/officeDocument/2006/relationships/hyperlink" Target="http://sports.yahoo.com/nfl/players/24834" TargetMode="External"/><Relationship Id="rId22" Type="http://schemas.openxmlformats.org/officeDocument/2006/relationships/hyperlink" Target="http://sports.yahoo.com/nfl/players/5479" TargetMode="External"/><Relationship Id="rId27" Type="http://schemas.openxmlformats.org/officeDocument/2006/relationships/hyperlink" Target="http://sports.yahoo.com/nfl/players/7203" TargetMode="External"/><Relationship Id="rId43" Type="http://schemas.openxmlformats.org/officeDocument/2006/relationships/hyperlink" Target="http://sports.yahoo.com/nfl/players/5477" TargetMode="External"/><Relationship Id="rId48" Type="http://schemas.openxmlformats.org/officeDocument/2006/relationships/hyperlink" Target="http://sports.yahoo.com/nfl/players/9293" TargetMode="External"/><Relationship Id="rId64" Type="http://schemas.openxmlformats.org/officeDocument/2006/relationships/hyperlink" Target="http://sports.yahoo.com/nfl/players/5521" TargetMode="External"/><Relationship Id="rId69" Type="http://schemas.openxmlformats.org/officeDocument/2006/relationships/hyperlink" Target="http://sports.yahoo.com/nfl/players/8504" TargetMode="External"/><Relationship Id="rId113" Type="http://schemas.openxmlformats.org/officeDocument/2006/relationships/hyperlink" Target="http://sports.yahoo.com/nfl/players/24869" TargetMode="External"/><Relationship Id="rId118" Type="http://schemas.openxmlformats.org/officeDocument/2006/relationships/hyperlink" Target="http://sports.yahoo.com/nfl/players/24822" TargetMode="External"/><Relationship Id="rId134" Type="http://schemas.openxmlformats.org/officeDocument/2006/relationships/hyperlink" Target="http://sports.yahoo.com/nfl/players/25730" TargetMode="External"/><Relationship Id="rId139" Type="http://schemas.openxmlformats.org/officeDocument/2006/relationships/hyperlink" Target="http://sports.yahoo.com/nfl/players/24932" TargetMode="External"/><Relationship Id="rId80" Type="http://schemas.openxmlformats.org/officeDocument/2006/relationships/hyperlink" Target="http://sports.yahoo.com/nfl/players/7801" TargetMode="External"/><Relationship Id="rId85" Type="http://schemas.openxmlformats.org/officeDocument/2006/relationships/hyperlink" Target="http://sports.yahoo.com/nfl/players/9294" TargetMode="External"/><Relationship Id="rId150" Type="http://schemas.openxmlformats.org/officeDocument/2006/relationships/hyperlink" Target="http://sports.yahoo.com/nfl/players/24856" TargetMode="External"/><Relationship Id="rId155" Type="http://schemas.openxmlformats.org/officeDocument/2006/relationships/hyperlink" Target="http://sports.yahoo.com/nfl/players/25793" TargetMode="External"/><Relationship Id="rId171" Type="http://schemas.openxmlformats.org/officeDocument/2006/relationships/hyperlink" Target="http://sports.yahoo.com/nfl/players/9286" TargetMode="External"/><Relationship Id="rId176" Type="http://schemas.openxmlformats.org/officeDocument/2006/relationships/hyperlink" Target="http://sports.yahoo.com/nfl/players/24940" TargetMode="External"/><Relationship Id="rId192" Type="http://schemas.openxmlformats.org/officeDocument/2006/relationships/hyperlink" Target="http://sports.yahoo.com/nfl/players/25753" TargetMode="External"/><Relationship Id="rId197" Type="http://schemas.openxmlformats.org/officeDocument/2006/relationships/hyperlink" Target="http://sports.yahoo.com/nfl/players/26657" TargetMode="External"/><Relationship Id="rId206" Type="http://schemas.openxmlformats.org/officeDocument/2006/relationships/hyperlink" Target="http://sports.yahoo.com/nfl/players/7426" TargetMode="External"/><Relationship Id="rId201" Type="http://schemas.openxmlformats.org/officeDocument/2006/relationships/hyperlink" Target="http://sports.yahoo.com/nfl/players/7777" TargetMode="External"/><Relationship Id="rId222" Type="http://schemas.openxmlformats.org/officeDocument/2006/relationships/printerSettings" Target="../printerSettings/printerSettings1.bin"/><Relationship Id="rId12" Type="http://schemas.openxmlformats.org/officeDocument/2006/relationships/hyperlink" Target="http://sports.yahoo.com/nfl/players/25713" TargetMode="External"/><Relationship Id="rId17" Type="http://schemas.openxmlformats.org/officeDocument/2006/relationships/hyperlink" Target="http://sports.yahoo.com/nfl/players/24070" TargetMode="External"/><Relationship Id="rId33" Type="http://schemas.openxmlformats.org/officeDocument/2006/relationships/hyperlink" Target="http://sports.yahoo.com/nfl/players/4256" TargetMode="External"/><Relationship Id="rId38" Type="http://schemas.openxmlformats.org/officeDocument/2006/relationships/hyperlink" Target="http://sports.yahoo.com/nfl/players/8001" TargetMode="External"/><Relationship Id="rId59" Type="http://schemas.openxmlformats.org/officeDocument/2006/relationships/hyperlink" Target="http://sports.yahoo.com/nfl/players/7755" TargetMode="External"/><Relationship Id="rId103" Type="http://schemas.openxmlformats.org/officeDocument/2006/relationships/hyperlink" Target="http://sports.yahoo.com/nfl/players/25802" TargetMode="External"/><Relationship Id="rId108" Type="http://schemas.openxmlformats.org/officeDocument/2006/relationships/hyperlink" Target="http://sports.yahoo.com/nfl/players/24057" TargetMode="External"/><Relationship Id="rId124" Type="http://schemas.openxmlformats.org/officeDocument/2006/relationships/hyperlink" Target="http://sports.yahoo.com/nfl/players/8825" TargetMode="External"/><Relationship Id="rId129" Type="http://schemas.openxmlformats.org/officeDocument/2006/relationships/hyperlink" Target="http://sports.yahoo.com/nfl/players/23976" TargetMode="External"/><Relationship Id="rId54" Type="http://schemas.openxmlformats.org/officeDocument/2006/relationships/hyperlink" Target="http://sports.yahoo.com/nfl/players/24017" TargetMode="External"/><Relationship Id="rId70" Type="http://schemas.openxmlformats.org/officeDocument/2006/relationships/hyperlink" Target="http://sports.yahoo.com/nfl/players/8332" TargetMode="External"/><Relationship Id="rId75" Type="http://schemas.openxmlformats.org/officeDocument/2006/relationships/hyperlink" Target="http://sports.yahoo.com/nfl/players/24843" TargetMode="External"/><Relationship Id="rId91" Type="http://schemas.openxmlformats.org/officeDocument/2006/relationships/hyperlink" Target="http://sports.yahoo.com/nfl/players/9039" TargetMode="External"/><Relationship Id="rId96" Type="http://schemas.openxmlformats.org/officeDocument/2006/relationships/hyperlink" Target="http://sports.yahoo.com/nfl/players/24035" TargetMode="External"/><Relationship Id="rId140" Type="http://schemas.openxmlformats.org/officeDocument/2006/relationships/hyperlink" Target="http://sports.yahoo.com/nfl/players/26650" TargetMode="External"/><Relationship Id="rId145" Type="http://schemas.openxmlformats.org/officeDocument/2006/relationships/hyperlink" Target="http://sports.yahoo.com/nfl/players/8354" TargetMode="External"/><Relationship Id="rId161" Type="http://schemas.openxmlformats.org/officeDocument/2006/relationships/hyperlink" Target="http://sports.yahoo.com/nfl/players/25774" TargetMode="External"/><Relationship Id="rId166" Type="http://schemas.openxmlformats.org/officeDocument/2006/relationships/hyperlink" Target="http://sports.yahoo.com/nfl/players/26774" TargetMode="External"/><Relationship Id="rId182" Type="http://schemas.openxmlformats.org/officeDocument/2006/relationships/hyperlink" Target="http://sports.yahoo.com/nfl/players/9030" TargetMode="External"/><Relationship Id="rId187" Type="http://schemas.openxmlformats.org/officeDocument/2006/relationships/hyperlink" Target="http://sports.yahoo.com/nfl/players/26699" TargetMode="External"/><Relationship Id="rId217" Type="http://schemas.openxmlformats.org/officeDocument/2006/relationships/hyperlink" Target="http://sports.yahoo.com/nfl/players/9674" TargetMode="External"/><Relationship Id="rId1" Type="http://schemas.openxmlformats.org/officeDocument/2006/relationships/hyperlink" Target="http://www.fantasycube.com/" TargetMode="External"/><Relationship Id="rId6" Type="http://schemas.openxmlformats.org/officeDocument/2006/relationships/hyperlink" Target="http://sports.yahoo.com/nfl/players/8266" TargetMode="External"/><Relationship Id="rId212" Type="http://schemas.openxmlformats.org/officeDocument/2006/relationships/hyperlink" Target="http://sports.yahoo.com/nfl/players/6791" TargetMode="External"/><Relationship Id="rId23" Type="http://schemas.openxmlformats.org/officeDocument/2006/relationships/hyperlink" Target="http://sports.yahoo.com/nfl/players/23997" TargetMode="External"/><Relationship Id="rId28" Type="http://schemas.openxmlformats.org/officeDocument/2006/relationships/hyperlink" Target="http://sports.yahoo.com/nfl/players/24553" TargetMode="External"/><Relationship Id="rId49" Type="http://schemas.openxmlformats.org/officeDocument/2006/relationships/hyperlink" Target="http://sports.yahoo.com/nfl/players/25785" TargetMode="External"/><Relationship Id="rId114" Type="http://schemas.openxmlformats.org/officeDocument/2006/relationships/hyperlink" Target="http://sports.yahoo.com/nfl/players/26682" TargetMode="External"/><Relationship Id="rId119" Type="http://schemas.openxmlformats.org/officeDocument/2006/relationships/hyperlink" Target="http://sports.yahoo.com/nfl/players/25880" TargetMode="External"/><Relationship Id="rId44" Type="http://schemas.openxmlformats.org/officeDocument/2006/relationships/hyperlink" Target="http://sports.yahoo.com/nfl/players/7751" TargetMode="External"/><Relationship Id="rId60" Type="http://schemas.openxmlformats.org/officeDocument/2006/relationships/hyperlink" Target="http://sports.yahoo.com/nfl/players/24062" TargetMode="External"/><Relationship Id="rId65" Type="http://schemas.openxmlformats.org/officeDocument/2006/relationships/hyperlink" Target="http://sports.yahoo.com/nfl/players/7027" TargetMode="External"/><Relationship Id="rId81" Type="http://schemas.openxmlformats.org/officeDocument/2006/relationships/hyperlink" Target="http://sports.yahoo.com/nfl/players/24076" TargetMode="External"/><Relationship Id="rId86" Type="http://schemas.openxmlformats.org/officeDocument/2006/relationships/hyperlink" Target="http://sports.yahoo.com/nfl/players/8021" TargetMode="External"/><Relationship Id="rId130" Type="http://schemas.openxmlformats.org/officeDocument/2006/relationships/hyperlink" Target="http://sports.yahoo.com/nfl/players/24889" TargetMode="External"/><Relationship Id="rId135" Type="http://schemas.openxmlformats.org/officeDocument/2006/relationships/hyperlink" Target="http://sports.yahoo.com/nfl/players/25755" TargetMode="External"/><Relationship Id="rId151" Type="http://schemas.openxmlformats.org/officeDocument/2006/relationships/hyperlink" Target="http://sports.yahoo.com/nfl/players/25771" TargetMode="External"/><Relationship Id="rId156" Type="http://schemas.openxmlformats.org/officeDocument/2006/relationships/hyperlink" Target="http://sports.yahoo.com/nfl/players/24846" TargetMode="External"/><Relationship Id="rId177" Type="http://schemas.openxmlformats.org/officeDocument/2006/relationships/hyperlink" Target="http://sports.yahoo.com/nfl/players/24892" TargetMode="External"/><Relationship Id="rId198" Type="http://schemas.openxmlformats.org/officeDocument/2006/relationships/hyperlink" Target="http://sports.yahoo.com/nfl/players/8916" TargetMode="External"/><Relationship Id="rId172" Type="http://schemas.openxmlformats.org/officeDocument/2006/relationships/hyperlink" Target="http://sports.yahoo.com/nfl/players/26664" TargetMode="External"/><Relationship Id="rId193" Type="http://schemas.openxmlformats.org/officeDocument/2006/relationships/hyperlink" Target="http://sports.yahoo.com/nfl/players/8986" TargetMode="External"/><Relationship Id="rId202" Type="http://schemas.openxmlformats.org/officeDocument/2006/relationships/hyperlink" Target="http://sports.yahoo.com/nfl/players/8810" TargetMode="External"/><Relationship Id="rId207" Type="http://schemas.openxmlformats.org/officeDocument/2006/relationships/hyperlink" Target="http://sports.yahoo.com/nfl/players/8383" TargetMode="External"/><Relationship Id="rId223" Type="http://schemas.openxmlformats.org/officeDocument/2006/relationships/drawing" Target="../drawings/drawing1.xml"/><Relationship Id="rId13" Type="http://schemas.openxmlformats.org/officeDocument/2006/relationships/hyperlink" Target="http://sports.yahoo.com/nfl/players/24791" TargetMode="External"/><Relationship Id="rId18" Type="http://schemas.openxmlformats.org/officeDocument/2006/relationships/hyperlink" Target="http://sports.yahoo.com/nfl/players/8821" TargetMode="External"/><Relationship Id="rId39" Type="http://schemas.openxmlformats.org/officeDocument/2006/relationships/hyperlink" Target="http://sports.yahoo.com/nfl/players/24823" TargetMode="External"/><Relationship Id="rId109" Type="http://schemas.openxmlformats.org/officeDocument/2006/relationships/hyperlink" Target="http://sports.yahoo.com/nfl/players/8063" TargetMode="External"/><Relationship Id="rId34" Type="http://schemas.openxmlformats.org/officeDocument/2006/relationships/hyperlink" Target="http://sports.yahoo.com/nfl/players/7237" TargetMode="External"/><Relationship Id="rId50" Type="http://schemas.openxmlformats.org/officeDocument/2006/relationships/hyperlink" Target="http://sports.yahoo.com/nfl/players/8780" TargetMode="External"/><Relationship Id="rId55" Type="http://schemas.openxmlformats.org/officeDocument/2006/relationships/hyperlink" Target="http://sports.yahoo.com/nfl/players/24171" TargetMode="External"/><Relationship Id="rId76" Type="http://schemas.openxmlformats.org/officeDocument/2006/relationships/hyperlink" Target="http://sports.yahoo.com/nfl/players/8285" TargetMode="External"/><Relationship Id="rId97" Type="http://schemas.openxmlformats.org/officeDocument/2006/relationships/hyperlink" Target="http://sports.yahoo.com/nfl/players/8298" TargetMode="External"/><Relationship Id="rId104" Type="http://schemas.openxmlformats.org/officeDocument/2006/relationships/hyperlink" Target="http://sports.yahoo.com/nfl/players/8838" TargetMode="External"/><Relationship Id="rId120" Type="http://schemas.openxmlformats.org/officeDocument/2006/relationships/hyperlink" Target="http://sports.yahoo.com/nfl/players/25723" TargetMode="External"/><Relationship Id="rId125" Type="http://schemas.openxmlformats.org/officeDocument/2006/relationships/hyperlink" Target="http://sports.yahoo.com/nfl/players/9466" TargetMode="External"/><Relationship Id="rId141" Type="http://schemas.openxmlformats.org/officeDocument/2006/relationships/hyperlink" Target="http://sports.yahoo.com/nfl/players/7760" TargetMode="External"/><Relationship Id="rId146" Type="http://schemas.openxmlformats.org/officeDocument/2006/relationships/hyperlink" Target="http://sports.yahoo.com/nfl/players/25764" TargetMode="External"/><Relationship Id="rId167" Type="http://schemas.openxmlformats.org/officeDocument/2006/relationships/hyperlink" Target="http://sports.yahoo.com/nfl/players/25743" TargetMode="External"/><Relationship Id="rId188" Type="http://schemas.openxmlformats.org/officeDocument/2006/relationships/hyperlink" Target="http://sports.yahoo.com/nfl/players/24164" TargetMode="External"/><Relationship Id="rId7" Type="http://schemas.openxmlformats.org/officeDocument/2006/relationships/hyperlink" Target="http://sports.yahoo.com/nfl/players/23984" TargetMode="External"/><Relationship Id="rId71" Type="http://schemas.openxmlformats.org/officeDocument/2006/relationships/hyperlink" Target="http://sports.yahoo.com/nfl/players/8800" TargetMode="External"/><Relationship Id="rId92" Type="http://schemas.openxmlformats.org/officeDocument/2006/relationships/hyperlink" Target="http://sports.yahoo.com/nfl/players/6770" TargetMode="External"/><Relationship Id="rId162" Type="http://schemas.openxmlformats.org/officeDocument/2006/relationships/hyperlink" Target="http://sports.yahoo.com/nfl/players/24045" TargetMode="External"/><Relationship Id="rId183" Type="http://schemas.openxmlformats.org/officeDocument/2006/relationships/hyperlink" Target="http://sports.yahoo.com/nfl/players/24902" TargetMode="External"/><Relationship Id="rId213" Type="http://schemas.openxmlformats.org/officeDocument/2006/relationships/hyperlink" Target="http://sports.yahoo.com/nfl/players/6360" TargetMode="External"/><Relationship Id="rId218" Type="http://schemas.openxmlformats.org/officeDocument/2006/relationships/hyperlink" Target="http://sports.yahoo.com/nfl/players/27234" TargetMode="External"/><Relationship Id="rId2" Type="http://schemas.openxmlformats.org/officeDocument/2006/relationships/hyperlink" Target="http://sports.yahoo.com/nfl/players/8261" TargetMode="External"/><Relationship Id="rId29" Type="http://schemas.openxmlformats.org/officeDocument/2006/relationships/hyperlink" Target="http://sports.yahoo.com/nfl/players/24851" TargetMode="External"/><Relationship Id="rId24" Type="http://schemas.openxmlformats.org/officeDocument/2006/relationships/hyperlink" Target="http://sports.yahoo.com/nfl/players/6762" TargetMode="External"/><Relationship Id="rId40" Type="http://schemas.openxmlformats.org/officeDocument/2006/relationships/hyperlink" Target="http://sports.yahoo.com/nfl/players/24858" TargetMode="External"/><Relationship Id="rId45" Type="http://schemas.openxmlformats.org/officeDocument/2006/relationships/hyperlink" Target="http://sports.yahoo.com/nfl/players/26671" TargetMode="External"/><Relationship Id="rId66" Type="http://schemas.openxmlformats.org/officeDocument/2006/relationships/hyperlink" Target="http://sports.yahoo.com/nfl/players/6405" TargetMode="External"/><Relationship Id="rId87" Type="http://schemas.openxmlformats.org/officeDocument/2006/relationships/hyperlink" Target="http://sports.yahoo.com/nfl/players/6760" TargetMode="External"/><Relationship Id="rId110" Type="http://schemas.openxmlformats.org/officeDocument/2006/relationships/hyperlink" Target="http://sports.yahoo.com/nfl/players/6663" TargetMode="External"/><Relationship Id="rId115" Type="http://schemas.openxmlformats.org/officeDocument/2006/relationships/hyperlink" Target="http://sports.yahoo.com/nfl/players/8868" TargetMode="External"/><Relationship Id="rId131" Type="http://schemas.openxmlformats.org/officeDocument/2006/relationships/hyperlink" Target="http://sports.yahoo.com/nfl/players/23996" TargetMode="External"/><Relationship Id="rId136" Type="http://schemas.openxmlformats.org/officeDocument/2006/relationships/hyperlink" Target="http://sports.yahoo.com/nfl/players/9329" TargetMode="External"/><Relationship Id="rId157" Type="http://schemas.openxmlformats.org/officeDocument/2006/relationships/hyperlink" Target="http://sports.yahoo.com/nfl/players/24913" TargetMode="External"/><Relationship Id="rId178" Type="http://schemas.openxmlformats.org/officeDocument/2006/relationships/hyperlink" Target="http://sports.yahoo.com/nfl/players/27235" TargetMode="External"/><Relationship Id="rId61" Type="http://schemas.openxmlformats.org/officeDocument/2006/relationships/hyperlink" Target="http://sports.yahoo.com/nfl/players/7306" TargetMode="External"/><Relationship Id="rId82" Type="http://schemas.openxmlformats.org/officeDocument/2006/relationships/hyperlink" Target="http://sports.yahoo.com/nfl/players/9001" TargetMode="External"/><Relationship Id="rId152" Type="http://schemas.openxmlformats.org/officeDocument/2006/relationships/hyperlink" Target="http://sports.yahoo.com/nfl/players/25718" TargetMode="External"/><Relationship Id="rId173" Type="http://schemas.openxmlformats.org/officeDocument/2006/relationships/hyperlink" Target="http://sports.yahoo.com/nfl/players/24813" TargetMode="External"/><Relationship Id="rId194" Type="http://schemas.openxmlformats.org/officeDocument/2006/relationships/hyperlink" Target="http://sports.yahoo.com/nfl/players/25828" TargetMode="External"/><Relationship Id="rId199" Type="http://schemas.openxmlformats.org/officeDocument/2006/relationships/hyperlink" Target="http://sports.yahoo.com/nfl/players/24011" TargetMode="External"/><Relationship Id="rId203" Type="http://schemas.openxmlformats.org/officeDocument/2006/relationships/hyperlink" Target="http://sports.yahoo.com/nfl/players/9274" TargetMode="External"/><Relationship Id="rId208" Type="http://schemas.openxmlformats.org/officeDocument/2006/relationships/hyperlink" Target="http://sports.yahoo.com/nfl/players/8799" TargetMode="External"/><Relationship Id="rId19" Type="http://schemas.openxmlformats.org/officeDocument/2006/relationships/hyperlink" Target="http://sports.yahoo.com/nfl/players/7809" TargetMode="External"/><Relationship Id="rId224" Type="http://schemas.openxmlformats.org/officeDocument/2006/relationships/vmlDrawing" Target="../drawings/vmlDrawing1.vml"/><Relationship Id="rId14" Type="http://schemas.openxmlformats.org/officeDocument/2006/relationships/hyperlink" Target="http://sports.yahoo.com/nfl/players/6783" TargetMode="External"/><Relationship Id="rId30" Type="http://schemas.openxmlformats.org/officeDocument/2006/relationships/hyperlink" Target="http://sports.yahoo.com/nfl/players/24788" TargetMode="External"/><Relationship Id="rId35" Type="http://schemas.openxmlformats.org/officeDocument/2006/relationships/hyperlink" Target="http://sports.yahoo.com/nfl/players/8277" TargetMode="External"/><Relationship Id="rId56" Type="http://schemas.openxmlformats.org/officeDocument/2006/relationships/hyperlink" Target="http://sports.yahoo.com/nfl/players/3950" TargetMode="External"/><Relationship Id="rId77" Type="http://schemas.openxmlformats.org/officeDocument/2006/relationships/hyperlink" Target="http://sports.yahoo.com/nfl/players/26660" TargetMode="External"/><Relationship Id="rId100" Type="http://schemas.openxmlformats.org/officeDocument/2006/relationships/hyperlink" Target="http://sports.yahoo.com/nfl/players/8790" TargetMode="External"/><Relationship Id="rId105" Type="http://schemas.openxmlformats.org/officeDocument/2006/relationships/hyperlink" Target="http://sports.yahoo.com/nfl/players/24033" TargetMode="External"/><Relationship Id="rId126" Type="http://schemas.openxmlformats.org/officeDocument/2006/relationships/hyperlink" Target="http://sports.yahoo.com/nfl/players/26783" TargetMode="External"/><Relationship Id="rId147" Type="http://schemas.openxmlformats.org/officeDocument/2006/relationships/hyperlink" Target="http://sports.yahoo.com/nfl/players/9281" TargetMode="External"/><Relationship Id="rId168" Type="http://schemas.openxmlformats.org/officeDocument/2006/relationships/hyperlink" Target="http://sports.yahoo.com/nfl/players/24849" TargetMode="External"/><Relationship Id="rId8" Type="http://schemas.openxmlformats.org/officeDocument/2006/relationships/hyperlink" Target="http://sports.yahoo.com/nfl/players/9317" TargetMode="External"/><Relationship Id="rId51" Type="http://schemas.openxmlformats.org/officeDocument/2006/relationships/hyperlink" Target="http://sports.yahoo.com/nfl/players/24845" TargetMode="External"/><Relationship Id="rId72" Type="http://schemas.openxmlformats.org/officeDocument/2006/relationships/hyperlink" Target="http://sports.yahoo.com/nfl/players/6624" TargetMode="External"/><Relationship Id="rId93" Type="http://schemas.openxmlformats.org/officeDocument/2006/relationships/hyperlink" Target="http://sports.yahoo.com/nfl/players/25939" TargetMode="External"/><Relationship Id="rId98" Type="http://schemas.openxmlformats.org/officeDocument/2006/relationships/hyperlink" Target="http://sports.yahoo.com/nfl/players/25794" TargetMode="External"/><Relationship Id="rId121" Type="http://schemas.openxmlformats.org/officeDocument/2006/relationships/hyperlink" Target="http://sports.yahoo.com/nfl/players/24844" TargetMode="External"/><Relationship Id="rId142" Type="http://schemas.openxmlformats.org/officeDocument/2006/relationships/hyperlink" Target="http://sports.yahoo.com/nfl/players/7149" TargetMode="External"/><Relationship Id="rId163" Type="http://schemas.openxmlformats.org/officeDocument/2006/relationships/hyperlink" Target="http://sports.yahoo.com/nfl/players/9158" TargetMode="External"/><Relationship Id="rId184" Type="http://schemas.openxmlformats.org/officeDocument/2006/relationships/hyperlink" Target="http://sports.yahoo.com/nfl/players/25816" TargetMode="External"/><Relationship Id="rId189" Type="http://schemas.openxmlformats.org/officeDocument/2006/relationships/hyperlink" Target="http://sports.yahoo.com/nfl/players/8292" TargetMode="External"/><Relationship Id="rId219" Type="http://schemas.openxmlformats.org/officeDocument/2006/relationships/hyperlink" Target="http://sports.yahoo.com/nfl/players/24916" TargetMode="External"/><Relationship Id="rId3" Type="http://schemas.openxmlformats.org/officeDocument/2006/relationships/hyperlink" Target="http://sports.yahoo.com/nfl/players/9527" TargetMode="External"/><Relationship Id="rId214" Type="http://schemas.openxmlformats.org/officeDocument/2006/relationships/hyperlink" Target="http://sports.yahoo.com/nfl/players/7374" TargetMode="External"/><Relationship Id="rId25" Type="http://schemas.openxmlformats.org/officeDocument/2006/relationships/hyperlink" Target="http://sports.yahoo.com/nfl/players/24860" TargetMode="External"/><Relationship Id="rId46" Type="http://schemas.openxmlformats.org/officeDocument/2006/relationships/hyperlink" Target="http://sports.yahoo.com/nfl/players/9037" TargetMode="External"/><Relationship Id="rId67" Type="http://schemas.openxmlformats.org/officeDocument/2006/relationships/hyperlink" Target="http://sports.yahoo.com/nfl/players/23987" TargetMode="External"/><Relationship Id="rId116" Type="http://schemas.openxmlformats.org/officeDocument/2006/relationships/hyperlink" Target="http://sports.yahoo.com/nfl/players/25760" TargetMode="External"/><Relationship Id="rId137" Type="http://schemas.openxmlformats.org/officeDocument/2006/relationships/hyperlink" Target="http://sports.yahoo.com/nfl/players/9271" TargetMode="External"/><Relationship Id="rId158" Type="http://schemas.openxmlformats.org/officeDocument/2006/relationships/hyperlink" Target="http://sports.yahoo.com/nfl/players/7774" TargetMode="External"/><Relationship Id="rId20" Type="http://schemas.openxmlformats.org/officeDocument/2006/relationships/hyperlink" Target="http://sports.yahoo.com/nfl/players/7200" TargetMode="External"/><Relationship Id="rId41" Type="http://schemas.openxmlformats.org/officeDocument/2006/relationships/hyperlink" Target="http://sports.yahoo.com/nfl/players/25712" TargetMode="External"/><Relationship Id="rId62" Type="http://schemas.openxmlformats.org/officeDocument/2006/relationships/hyperlink" Target="http://sports.yahoo.com/nfl/players/26681" TargetMode="External"/><Relationship Id="rId83" Type="http://schemas.openxmlformats.org/officeDocument/2006/relationships/hyperlink" Target="http://sports.yahoo.com/nfl/players/24830" TargetMode="External"/><Relationship Id="rId88" Type="http://schemas.openxmlformats.org/officeDocument/2006/relationships/hyperlink" Target="http://sports.yahoo.com/nfl/players/7776" TargetMode="External"/><Relationship Id="rId111" Type="http://schemas.openxmlformats.org/officeDocument/2006/relationships/hyperlink" Target="http://sports.yahoo.com/nfl/players/5448" TargetMode="External"/><Relationship Id="rId132" Type="http://schemas.openxmlformats.org/officeDocument/2006/relationships/hyperlink" Target="http://sports.yahoo.com/nfl/players/6337" TargetMode="External"/><Relationship Id="rId153" Type="http://schemas.openxmlformats.org/officeDocument/2006/relationships/hyperlink" Target="http://sports.yahoo.com/nfl/players/9276" TargetMode="External"/><Relationship Id="rId174" Type="http://schemas.openxmlformats.org/officeDocument/2006/relationships/hyperlink" Target="http://sports.yahoo.com/nfl/players/8327" TargetMode="External"/><Relationship Id="rId179" Type="http://schemas.openxmlformats.org/officeDocument/2006/relationships/hyperlink" Target="http://sports.yahoo.com/nfl/players/9043" TargetMode="External"/><Relationship Id="rId195" Type="http://schemas.openxmlformats.org/officeDocument/2006/relationships/hyperlink" Target="http://sports.yahoo.com/nfl/players/24799" TargetMode="External"/><Relationship Id="rId209" Type="http://schemas.openxmlformats.org/officeDocument/2006/relationships/hyperlink" Target="http://sports.yahoo.com/nfl/players/24774" TargetMode="External"/><Relationship Id="rId190" Type="http://schemas.openxmlformats.org/officeDocument/2006/relationships/hyperlink" Target="http://sports.yahoo.com/nfl/players/9010" TargetMode="External"/><Relationship Id="rId204" Type="http://schemas.openxmlformats.org/officeDocument/2006/relationships/hyperlink" Target="http://sports.yahoo.com/nfl/players/8416" TargetMode="External"/><Relationship Id="rId220" Type="http://schemas.openxmlformats.org/officeDocument/2006/relationships/hyperlink" Target="http://sports.yahoo.com/nfl/players/26644" TargetMode="External"/><Relationship Id="rId225" Type="http://schemas.openxmlformats.org/officeDocument/2006/relationships/comments" Target="../comments1.xml"/><Relationship Id="rId15" Type="http://schemas.openxmlformats.org/officeDocument/2006/relationships/hyperlink" Target="http://sports.yahoo.com/nfl/players/23999" TargetMode="External"/><Relationship Id="rId36" Type="http://schemas.openxmlformats.org/officeDocument/2006/relationships/hyperlink" Target="http://sports.yahoo.com/nfl/players/7241" TargetMode="External"/><Relationship Id="rId57" Type="http://schemas.openxmlformats.org/officeDocument/2006/relationships/hyperlink" Target="http://sports.yahoo.com/nfl/players/8982" TargetMode="External"/><Relationship Id="rId106" Type="http://schemas.openxmlformats.org/officeDocument/2006/relationships/hyperlink" Target="http://sports.yahoo.com/nfl/players/26748" TargetMode="External"/><Relationship Id="rId127" Type="http://schemas.openxmlformats.org/officeDocument/2006/relationships/hyperlink" Target="http://sports.yahoo.com/nfl/players/8561" TargetMode="External"/><Relationship Id="rId10" Type="http://schemas.openxmlformats.org/officeDocument/2006/relationships/hyperlink" Target="http://sports.yahoo.com/nfl/players/8832" TargetMode="External"/><Relationship Id="rId31" Type="http://schemas.openxmlformats.org/officeDocument/2006/relationships/hyperlink" Target="http://sports.yahoo.com/nfl/players/25807" TargetMode="External"/><Relationship Id="rId52" Type="http://schemas.openxmlformats.org/officeDocument/2006/relationships/hyperlink" Target="http://sports.yahoo.com/nfl/players/8781" TargetMode="External"/><Relationship Id="rId73" Type="http://schemas.openxmlformats.org/officeDocument/2006/relationships/hyperlink" Target="http://sports.yahoo.com/nfl/players/24400" TargetMode="External"/><Relationship Id="rId78" Type="http://schemas.openxmlformats.org/officeDocument/2006/relationships/hyperlink" Target="http://sports.yahoo.com/nfl/players/26631" TargetMode="External"/><Relationship Id="rId94" Type="http://schemas.openxmlformats.org/officeDocument/2006/relationships/hyperlink" Target="http://sports.yahoo.com/nfl/players/7544" TargetMode="External"/><Relationship Id="rId99" Type="http://schemas.openxmlformats.org/officeDocument/2006/relationships/hyperlink" Target="http://sports.yahoo.com/nfl/players/24815" TargetMode="External"/><Relationship Id="rId101" Type="http://schemas.openxmlformats.org/officeDocument/2006/relationships/hyperlink" Target="http://sports.yahoo.com/nfl/players/6390" TargetMode="External"/><Relationship Id="rId122" Type="http://schemas.openxmlformats.org/officeDocument/2006/relationships/hyperlink" Target="http://sports.yahoo.com/nfl/players/25806" TargetMode="External"/><Relationship Id="rId143" Type="http://schemas.openxmlformats.org/officeDocument/2006/relationships/hyperlink" Target="http://sports.yahoo.com/nfl/players/9372" TargetMode="External"/><Relationship Id="rId148" Type="http://schemas.openxmlformats.org/officeDocument/2006/relationships/hyperlink" Target="http://sports.yahoo.com/nfl/players/7177" TargetMode="External"/><Relationship Id="rId164" Type="http://schemas.openxmlformats.org/officeDocument/2006/relationships/hyperlink" Target="http://sports.yahoo.com/nfl/players/24262" TargetMode="External"/><Relationship Id="rId169" Type="http://schemas.openxmlformats.org/officeDocument/2006/relationships/hyperlink" Target="http://sports.yahoo.com/nfl/players/26428" TargetMode="External"/><Relationship Id="rId185" Type="http://schemas.openxmlformats.org/officeDocument/2006/relationships/hyperlink" Target="http://sports.yahoo.com/nfl/players/26639" TargetMode="External"/><Relationship Id="rId4" Type="http://schemas.openxmlformats.org/officeDocument/2006/relationships/hyperlink" Target="http://sports.yahoo.com/nfl/players/25741" TargetMode="External"/><Relationship Id="rId9" Type="http://schemas.openxmlformats.org/officeDocument/2006/relationships/hyperlink" Target="http://sports.yahoo.com/nfl/players/8256" TargetMode="External"/><Relationship Id="rId180" Type="http://schemas.openxmlformats.org/officeDocument/2006/relationships/hyperlink" Target="http://sports.yahoo.com/nfl/players/9375" TargetMode="External"/><Relationship Id="rId210" Type="http://schemas.openxmlformats.org/officeDocument/2006/relationships/hyperlink" Target="http://sports.yahoo.com/nfl/players/4755" TargetMode="External"/><Relationship Id="rId215" Type="http://schemas.openxmlformats.org/officeDocument/2006/relationships/hyperlink" Target="http://sports.yahoo.com/nfl/players/7802" TargetMode="External"/><Relationship Id="rId26" Type="http://schemas.openxmlformats.org/officeDocument/2006/relationships/hyperlink" Target="http://sports.yahoo.com/nfl/players/8801" TargetMode="External"/><Relationship Id="rId47" Type="http://schemas.openxmlformats.org/officeDocument/2006/relationships/hyperlink" Target="http://sports.yahoo.com/nfl/players/5228" TargetMode="External"/><Relationship Id="rId68" Type="http://schemas.openxmlformats.org/officeDocument/2006/relationships/hyperlink" Target="http://sports.yahoo.com/nfl/players/24901" TargetMode="External"/><Relationship Id="rId89" Type="http://schemas.openxmlformats.org/officeDocument/2006/relationships/hyperlink" Target="http://sports.yahoo.com/nfl/players/7847" TargetMode="External"/><Relationship Id="rId112" Type="http://schemas.openxmlformats.org/officeDocument/2006/relationships/hyperlink" Target="http://sports.yahoo.com/nfl/players/9353" TargetMode="External"/><Relationship Id="rId133" Type="http://schemas.openxmlformats.org/officeDocument/2006/relationships/hyperlink" Target="http://sports.yahoo.com/nfl/players/9560" TargetMode="External"/><Relationship Id="rId154" Type="http://schemas.openxmlformats.org/officeDocument/2006/relationships/hyperlink" Target="http://sports.yahoo.com/nfl/players/24063" TargetMode="External"/><Relationship Id="rId175" Type="http://schemas.openxmlformats.org/officeDocument/2006/relationships/hyperlink" Target="http://sports.yahoo.com/nfl/players/9496" TargetMode="External"/><Relationship Id="rId196" Type="http://schemas.openxmlformats.org/officeDocument/2006/relationships/hyperlink" Target="http://sports.yahoo.com/nfl/players/26702" TargetMode="External"/><Relationship Id="rId200" Type="http://schemas.openxmlformats.org/officeDocument/2006/relationships/hyperlink" Target="http://sports.yahoo.com/nfl/players/25744" TargetMode="External"/><Relationship Id="rId16" Type="http://schemas.openxmlformats.org/officeDocument/2006/relationships/hyperlink" Target="http://sports.yahoo.com/nfl/players/7868" TargetMode="External"/><Relationship Id="rId221" Type="http://schemas.openxmlformats.org/officeDocument/2006/relationships/hyperlink" Target="http://sports.yahoo.com/nfl/players/7858" TargetMode="External"/><Relationship Id="rId37" Type="http://schemas.openxmlformats.org/officeDocument/2006/relationships/hyperlink" Target="http://sports.yahoo.com/nfl/players/8813" TargetMode="External"/><Relationship Id="rId58" Type="http://schemas.openxmlformats.org/officeDocument/2006/relationships/hyperlink" Target="http://sports.yahoo.com/nfl/players/9348" TargetMode="External"/><Relationship Id="rId79" Type="http://schemas.openxmlformats.org/officeDocument/2006/relationships/hyperlink" Target="http://sports.yahoo.com/nfl/players/26684" TargetMode="External"/><Relationship Id="rId102" Type="http://schemas.openxmlformats.org/officeDocument/2006/relationships/hyperlink" Target="http://sports.yahoo.com/nfl/players/25962" TargetMode="External"/><Relationship Id="rId123" Type="http://schemas.openxmlformats.org/officeDocument/2006/relationships/hyperlink" Target="http://sports.yahoo.com/nfl/players/6763" TargetMode="External"/><Relationship Id="rId144" Type="http://schemas.openxmlformats.org/officeDocument/2006/relationships/hyperlink" Target="http://sports.yahoo.com/nfl/players/6849" TargetMode="External"/><Relationship Id="rId90" Type="http://schemas.openxmlformats.org/officeDocument/2006/relationships/hyperlink" Target="http://sports.yahoo.com/nfl/players/25777" TargetMode="External"/><Relationship Id="rId165" Type="http://schemas.openxmlformats.org/officeDocument/2006/relationships/hyperlink" Target="http://sports.yahoo.com/nfl/players/26685" TargetMode="External"/><Relationship Id="rId186" Type="http://schemas.openxmlformats.org/officeDocument/2006/relationships/hyperlink" Target="http://sports.yahoo.com/nfl/players/25105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sports.yahoo.com/nfl/players/9030" TargetMode="External"/><Relationship Id="rId299" Type="http://schemas.openxmlformats.org/officeDocument/2006/relationships/hyperlink" Target="http://sports.yahoo.com/nfl/players/7849" TargetMode="External"/><Relationship Id="rId303" Type="http://schemas.openxmlformats.org/officeDocument/2006/relationships/drawing" Target="../drawings/drawing2.xml"/><Relationship Id="rId21" Type="http://schemas.openxmlformats.org/officeDocument/2006/relationships/hyperlink" Target="http://sports.yahoo.com/nfl/players/6760" TargetMode="External"/><Relationship Id="rId42" Type="http://schemas.openxmlformats.org/officeDocument/2006/relationships/hyperlink" Target="http://sports.yahoo.com/nfl/players/23984" TargetMode="External"/><Relationship Id="rId63" Type="http://schemas.openxmlformats.org/officeDocument/2006/relationships/hyperlink" Target="http://sports.yahoo.com/nfl/players/24860" TargetMode="External"/><Relationship Id="rId84" Type="http://schemas.openxmlformats.org/officeDocument/2006/relationships/hyperlink" Target="http://sports.yahoo.com/nfl/players/9466" TargetMode="External"/><Relationship Id="rId138" Type="http://schemas.openxmlformats.org/officeDocument/2006/relationships/hyperlink" Target="http://sports.yahoo.com/nfl/players/9271" TargetMode="External"/><Relationship Id="rId159" Type="http://schemas.openxmlformats.org/officeDocument/2006/relationships/hyperlink" Target="http://sports.yahoo.com/nfl/players/25774" TargetMode="External"/><Relationship Id="rId170" Type="http://schemas.openxmlformats.org/officeDocument/2006/relationships/hyperlink" Target="http://sports.yahoo.com/nfl/players/9393" TargetMode="External"/><Relationship Id="rId191" Type="http://schemas.openxmlformats.org/officeDocument/2006/relationships/hyperlink" Target="http://sports.yahoo.com/nfl/players/6788" TargetMode="External"/><Relationship Id="rId205" Type="http://schemas.openxmlformats.org/officeDocument/2006/relationships/hyperlink" Target="http://sports.yahoo.com/nfl/players/24856" TargetMode="External"/><Relationship Id="rId226" Type="http://schemas.openxmlformats.org/officeDocument/2006/relationships/hyperlink" Target="http://sports.yahoo.com/nfl/players/24883" TargetMode="External"/><Relationship Id="rId247" Type="http://schemas.openxmlformats.org/officeDocument/2006/relationships/hyperlink" Target="http://sports.yahoo.com/nfl/players/26004" TargetMode="External"/><Relationship Id="rId107" Type="http://schemas.openxmlformats.org/officeDocument/2006/relationships/hyperlink" Target="http://sports.yahoo.com/nfl/players/9560" TargetMode="External"/><Relationship Id="rId268" Type="http://schemas.openxmlformats.org/officeDocument/2006/relationships/hyperlink" Target="http://sports.yahoo.com/nfl/players/8276" TargetMode="External"/><Relationship Id="rId289" Type="http://schemas.openxmlformats.org/officeDocument/2006/relationships/hyperlink" Target="http://sports.yahoo.com/nfl/players/9371" TargetMode="External"/><Relationship Id="rId11" Type="http://schemas.openxmlformats.org/officeDocument/2006/relationships/hyperlink" Target="http://sports.yahoo.com/nfl/players/8261" TargetMode="External"/><Relationship Id="rId32" Type="http://schemas.openxmlformats.org/officeDocument/2006/relationships/hyperlink" Target="http://sports.yahoo.com/nfl/players/23997" TargetMode="External"/><Relationship Id="rId53" Type="http://schemas.openxmlformats.org/officeDocument/2006/relationships/hyperlink" Target="http://sports.yahoo.com/nfl/players/3950" TargetMode="External"/><Relationship Id="rId74" Type="http://schemas.openxmlformats.org/officeDocument/2006/relationships/hyperlink" Target="http://sports.yahoo.com/nfl/players/8327" TargetMode="External"/><Relationship Id="rId128" Type="http://schemas.openxmlformats.org/officeDocument/2006/relationships/hyperlink" Target="http://sports.yahoo.com/nfl/players/8834" TargetMode="External"/><Relationship Id="rId149" Type="http://schemas.openxmlformats.org/officeDocument/2006/relationships/hyperlink" Target="http://sports.yahoo.com/nfl/players/8826" TargetMode="External"/><Relationship Id="rId5" Type="http://schemas.openxmlformats.org/officeDocument/2006/relationships/hyperlink" Target="http://sports.yahoo.com/nfl/players/8780" TargetMode="External"/><Relationship Id="rId95" Type="http://schemas.openxmlformats.org/officeDocument/2006/relationships/hyperlink" Target="http://sports.yahoo.com/nfl/players/24089" TargetMode="External"/><Relationship Id="rId160" Type="http://schemas.openxmlformats.org/officeDocument/2006/relationships/hyperlink" Target="http://sports.yahoo.com/nfl/players/26428" TargetMode="External"/><Relationship Id="rId181" Type="http://schemas.openxmlformats.org/officeDocument/2006/relationships/hyperlink" Target="http://sports.yahoo.com/nfl/players/25869" TargetMode="External"/><Relationship Id="rId216" Type="http://schemas.openxmlformats.org/officeDocument/2006/relationships/hyperlink" Target="http://sports.yahoo.com/nfl/players/24303" TargetMode="External"/><Relationship Id="rId237" Type="http://schemas.openxmlformats.org/officeDocument/2006/relationships/hyperlink" Target="http://sports.yahoo.com/nfl/players/25779" TargetMode="External"/><Relationship Id="rId258" Type="http://schemas.openxmlformats.org/officeDocument/2006/relationships/hyperlink" Target="http://sports.yahoo.com/nfl/players/8825" TargetMode="External"/><Relationship Id="rId279" Type="http://schemas.openxmlformats.org/officeDocument/2006/relationships/hyperlink" Target="http://sports.yahoo.com/nfl/players/24964" TargetMode="External"/><Relationship Id="rId22" Type="http://schemas.openxmlformats.org/officeDocument/2006/relationships/hyperlink" Target="http://sports.yahoo.com/nfl/players/6763" TargetMode="External"/><Relationship Id="rId43" Type="http://schemas.openxmlformats.org/officeDocument/2006/relationships/hyperlink" Target="http://sports.yahoo.com/nfl/players/24553" TargetMode="External"/><Relationship Id="rId64" Type="http://schemas.openxmlformats.org/officeDocument/2006/relationships/hyperlink" Target="http://sports.yahoo.com/nfl/players/25802" TargetMode="External"/><Relationship Id="rId118" Type="http://schemas.openxmlformats.org/officeDocument/2006/relationships/hyperlink" Target="http://sports.yahoo.com/nfl/players/25730" TargetMode="External"/><Relationship Id="rId139" Type="http://schemas.openxmlformats.org/officeDocument/2006/relationships/hyperlink" Target="http://sports.yahoo.com/nfl/players/8416" TargetMode="External"/><Relationship Id="rId290" Type="http://schemas.openxmlformats.org/officeDocument/2006/relationships/hyperlink" Target="http://sports.yahoo.com/nfl/players/26389" TargetMode="External"/><Relationship Id="rId304" Type="http://schemas.openxmlformats.org/officeDocument/2006/relationships/vmlDrawing" Target="../drawings/vmlDrawing2.vml"/><Relationship Id="rId85" Type="http://schemas.openxmlformats.org/officeDocument/2006/relationships/hyperlink" Target="http://sports.yahoo.com/nfl/players/6390" TargetMode="External"/><Relationship Id="rId150" Type="http://schemas.openxmlformats.org/officeDocument/2006/relationships/hyperlink" Target="http://sports.yahoo.com/nfl/players/7755" TargetMode="External"/><Relationship Id="rId171" Type="http://schemas.openxmlformats.org/officeDocument/2006/relationships/hyperlink" Target="http://sports.yahoo.com/nfl/players/24866" TargetMode="External"/><Relationship Id="rId192" Type="http://schemas.openxmlformats.org/officeDocument/2006/relationships/hyperlink" Target="http://sports.yahoo.com/nfl/players/24831" TargetMode="External"/><Relationship Id="rId206" Type="http://schemas.openxmlformats.org/officeDocument/2006/relationships/hyperlink" Target="http://sports.yahoo.com/nfl/players/8861" TargetMode="External"/><Relationship Id="rId227" Type="http://schemas.openxmlformats.org/officeDocument/2006/relationships/hyperlink" Target="http://sports.yahoo.com/nfl/players/7924" TargetMode="External"/><Relationship Id="rId248" Type="http://schemas.openxmlformats.org/officeDocument/2006/relationships/hyperlink" Target="http://sports.yahoo.com/nfl/players/24161" TargetMode="External"/><Relationship Id="rId269" Type="http://schemas.openxmlformats.org/officeDocument/2006/relationships/hyperlink" Target="http://sports.yahoo.com/nfl/players/24100" TargetMode="External"/><Relationship Id="rId12" Type="http://schemas.openxmlformats.org/officeDocument/2006/relationships/hyperlink" Target="http://sports.yahoo.com/nfl/players/8256" TargetMode="External"/><Relationship Id="rId33" Type="http://schemas.openxmlformats.org/officeDocument/2006/relationships/hyperlink" Target="http://sports.yahoo.com/nfl/players/8832" TargetMode="External"/><Relationship Id="rId108" Type="http://schemas.openxmlformats.org/officeDocument/2006/relationships/hyperlink" Target="http://sports.yahoo.com/nfl/players/24262" TargetMode="External"/><Relationship Id="rId129" Type="http://schemas.openxmlformats.org/officeDocument/2006/relationships/hyperlink" Target="http://sports.yahoo.com/nfl/players/24053" TargetMode="External"/><Relationship Id="rId280" Type="http://schemas.openxmlformats.org/officeDocument/2006/relationships/hyperlink" Target="http://sports.yahoo.com/nfl/players/9004" TargetMode="External"/><Relationship Id="rId54" Type="http://schemas.openxmlformats.org/officeDocument/2006/relationships/hyperlink" Target="http://sports.yahoo.com/nfl/players/7241" TargetMode="External"/><Relationship Id="rId75" Type="http://schemas.openxmlformats.org/officeDocument/2006/relationships/hyperlink" Target="http://sports.yahoo.com/nfl/players/8021" TargetMode="External"/><Relationship Id="rId96" Type="http://schemas.openxmlformats.org/officeDocument/2006/relationships/hyperlink" Target="http://sports.yahoo.com/nfl/players/25742" TargetMode="External"/><Relationship Id="rId140" Type="http://schemas.openxmlformats.org/officeDocument/2006/relationships/hyperlink" Target="http://sports.yahoo.com/nfl/players/8799" TargetMode="External"/><Relationship Id="rId161" Type="http://schemas.openxmlformats.org/officeDocument/2006/relationships/hyperlink" Target="http://sports.yahoo.com/nfl/players/8063" TargetMode="External"/><Relationship Id="rId182" Type="http://schemas.openxmlformats.org/officeDocument/2006/relationships/hyperlink" Target="http://sports.yahoo.com/nfl/players/7406" TargetMode="External"/><Relationship Id="rId217" Type="http://schemas.openxmlformats.org/officeDocument/2006/relationships/hyperlink" Target="http://sports.yahoo.com/nfl/players/25209" TargetMode="External"/><Relationship Id="rId6" Type="http://schemas.openxmlformats.org/officeDocument/2006/relationships/hyperlink" Target="http://sports.yahoo.com/nfl/players/6624" TargetMode="External"/><Relationship Id="rId238" Type="http://schemas.openxmlformats.org/officeDocument/2006/relationships/hyperlink" Target="http://sports.yahoo.com/nfl/players/24182" TargetMode="External"/><Relationship Id="rId259" Type="http://schemas.openxmlformats.org/officeDocument/2006/relationships/hyperlink" Target="http://sports.yahoo.com/nfl/players/25107" TargetMode="External"/><Relationship Id="rId23" Type="http://schemas.openxmlformats.org/officeDocument/2006/relationships/hyperlink" Target="http://sports.yahoo.com/nfl/players/9281" TargetMode="External"/><Relationship Id="rId119" Type="http://schemas.openxmlformats.org/officeDocument/2006/relationships/hyperlink" Target="http://sports.yahoo.com/nfl/players/8838" TargetMode="External"/><Relationship Id="rId270" Type="http://schemas.openxmlformats.org/officeDocument/2006/relationships/hyperlink" Target="http://sports.yahoo.com/nfl/players/25777" TargetMode="External"/><Relationship Id="rId291" Type="http://schemas.openxmlformats.org/officeDocument/2006/relationships/hyperlink" Target="http://sports.yahoo.com/nfl/players/25771" TargetMode="External"/><Relationship Id="rId305" Type="http://schemas.openxmlformats.org/officeDocument/2006/relationships/comments" Target="../comments2.xml"/><Relationship Id="rId44" Type="http://schemas.openxmlformats.org/officeDocument/2006/relationships/hyperlink" Target="http://sports.yahoo.com/nfl/players/7306" TargetMode="External"/><Relationship Id="rId65" Type="http://schemas.openxmlformats.org/officeDocument/2006/relationships/hyperlink" Target="http://sports.yahoo.com/nfl/players/7751" TargetMode="External"/><Relationship Id="rId86" Type="http://schemas.openxmlformats.org/officeDocument/2006/relationships/hyperlink" Target="http://sports.yahoo.com/nfl/players/8285" TargetMode="External"/><Relationship Id="rId130" Type="http://schemas.openxmlformats.org/officeDocument/2006/relationships/hyperlink" Target="http://sports.yahoo.com/nfl/players/6359" TargetMode="External"/><Relationship Id="rId151" Type="http://schemas.openxmlformats.org/officeDocument/2006/relationships/hyperlink" Target="http://sports.yahoo.com/nfl/players/25798" TargetMode="External"/><Relationship Id="rId172" Type="http://schemas.openxmlformats.org/officeDocument/2006/relationships/hyperlink" Target="http://sports.yahoo.com/nfl/players/7806" TargetMode="External"/><Relationship Id="rId193" Type="http://schemas.openxmlformats.org/officeDocument/2006/relationships/hyperlink" Target="http://sports.yahoo.com/nfl/players/7801" TargetMode="External"/><Relationship Id="rId207" Type="http://schemas.openxmlformats.org/officeDocument/2006/relationships/hyperlink" Target="http://sports.yahoo.com/nfl/players/8354" TargetMode="External"/><Relationship Id="rId228" Type="http://schemas.openxmlformats.org/officeDocument/2006/relationships/hyperlink" Target="http://sports.yahoo.com/nfl/players/25816" TargetMode="External"/><Relationship Id="rId249" Type="http://schemas.openxmlformats.org/officeDocument/2006/relationships/hyperlink" Target="http://sports.yahoo.com/nfl/players/24059" TargetMode="External"/><Relationship Id="rId13" Type="http://schemas.openxmlformats.org/officeDocument/2006/relationships/hyperlink" Target="http://sports.yahoo.com/nfl/players/24822" TargetMode="External"/><Relationship Id="rId109" Type="http://schemas.openxmlformats.org/officeDocument/2006/relationships/hyperlink" Target="http://sports.yahoo.com/nfl/players/26561" TargetMode="External"/><Relationship Id="rId260" Type="http://schemas.openxmlformats.org/officeDocument/2006/relationships/hyperlink" Target="http://sports.yahoo.com/nfl/players/9295" TargetMode="External"/><Relationship Id="rId281" Type="http://schemas.openxmlformats.org/officeDocument/2006/relationships/hyperlink" Target="http://sports.yahoo.com/nfl/players/24889" TargetMode="External"/><Relationship Id="rId34" Type="http://schemas.openxmlformats.org/officeDocument/2006/relationships/hyperlink" Target="http://sports.yahoo.com/nfl/players/24799" TargetMode="External"/><Relationship Id="rId55" Type="http://schemas.openxmlformats.org/officeDocument/2006/relationships/hyperlink" Target="http://sports.yahoo.com/nfl/players/8332" TargetMode="External"/><Relationship Id="rId76" Type="http://schemas.openxmlformats.org/officeDocument/2006/relationships/hyperlink" Target="http://sports.yahoo.com/nfl/players/5448" TargetMode="External"/><Relationship Id="rId97" Type="http://schemas.openxmlformats.org/officeDocument/2006/relationships/hyperlink" Target="http://sports.yahoo.com/nfl/players/7847" TargetMode="External"/><Relationship Id="rId120" Type="http://schemas.openxmlformats.org/officeDocument/2006/relationships/hyperlink" Target="http://sports.yahoo.com/nfl/players/24757" TargetMode="External"/><Relationship Id="rId141" Type="http://schemas.openxmlformats.org/officeDocument/2006/relationships/hyperlink" Target="http://sports.yahoo.com/nfl/players/25880" TargetMode="External"/><Relationship Id="rId7" Type="http://schemas.openxmlformats.org/officeDocument/2006/relationships/hyperlink" Target="http://sports.yahoo.com/nfl/players/25712" TargetMode="External"/><Relationship Id="rId162" Type="http://schemas.openxmlformats.org/officeDocument/2006/relationships/hyperlink" Target="http://sports.yahoo.com/nfl/players/9043" TargetMode="External"/><Relationship Id="rId183" Type="http://schemas.openxmlformats.org/officeDocument/2006/relationships/hyperlink" Target="http://sports.yahoo.com/nfl/players/9534" TargetMode="External"/><Relationship Id="rId218" Type="http://schemas.openxmlformats.org/officeDocument/2006/relationships/hyperlink" Target="http://sports.yahoo.com/nfl/players/25810" TargetMode="External"/><Relationship Id="rId239" Type="http://schemas.openxmlformats.org/officeDocument/2006/relationships/hyperlink" Target="http://sports.yahoo.com/nfl/players/25764" TargetMode="External"/><Relationship Id="rId2" Type="http://schemas.openxmlformats.org/officeDocument/2006/relationships/hyperlink" Target="http://sports.yahoo.com/nfl/players/7200" TargetMode="External"/><Relationship Id="rId29" Type="http://schemas.openxmlformats.org/officeDocument/2006/relationships/hyperlink" Target="http://sports.yahoo.com/nfl/players/6339" TargetMode="External"/><Relationship Id="rId250" Type="http://schemas.openxmlformats.org/officeDocument/2006/relationships/hyperlink" Target="http://sports.yahoo.com/nfl/players/25753" TargetMode="External"/><Relationship Id="rId255" Type="http://schemas.openxmlformats.org/officeDocument/2006/relationships/hyperlink" Target="http://sports.yahoo.com/nfl/players/24813" TargetMode="External"/><Relationship Id="rId271" Type="http://schemas.openxmlformats.org/officeDocument/2006/relationships/hyperlink" Target="http://sports.yahoo.com/nfl/players/8935" TargetMode="External"/><Relationship Id="rId276" Type="http://schemas.openxmlformats.org/officeDocument/2006/relationships/hyperlink" Target="http://sports.yahoo.com/nfl/players/8858" TargetMode="External"/><Relationship Id="rId292" Type="http://schemas.openxmlformats.org/officeDocument/2006/relationships/hyperlink" Target="http://sports.yahoo.com/nfl/players/7139" TargetMode="External"/><Relationship Id="rId297" Type="http://schemas.openxmlformats.org/officeDocument/2006/relationships/hyperlink" Target="http://sports.yahoo.com/nfl/players/8841" TargetMode="External"/><Relationship Id="rId24" Type="http://schemas.openxmlformats.org/officeDocument/2006/relationships/hyperlink" Target="http://sports.yahoo.com/nfl/players/24851" TargetMode="External"/><Relationship Id="rId40" Type="http://schemas.openxmlformats.org/officeDocument/2006/relationships/hyperlink" Target="http://sports.yahoo.com/nfl/players/24793" TargetMode="External"/><Relationship Id="rId45" Type="http://schemas.openxmlformats.org/officeDocument/2006/relationships/hyperlink" Target="http://sports.yahoo.com/nfl/players/25883" TargetMode="External"/><Relationship Id="rId66" Type="http://schemas.openxmlformats.org/officeDocument/2006/relationships/hyperlink" Target="http://sports.yahoo.com/nfl/players/7544" TargetMode="External"/><Relationship Id="rId87" Type="http://schemas.openxmlformats.org/officeDocument/2006/relationships/hyperlink" Target="http://sports.yahoo.com/nfl/players/24844" TargetMode="External"/><Relationship Id="rId110" Type="http://schemas.openxmlformats.org/officeDocument/2006/relationships/hyperlink" Target="http://sports.yahoo.com/nfl/players/24830" TargetMode="External"/><Relationship Id="rId115" Type="http://schemas.openxmlformats.org/officeDocument/2006/relationships/hyperlink" Target="http://sports.yahoo.com/nfl/players/9458" TargetMode="External"/><Relationship Id="rId131" Type="http://schemas.openxmlformats.org/officeDocument/2006/relationships/hyperlink" Target="http://sports.yahoo.com/nfl/players/8561" TargetMode="External"/><Relationship Id="rId136" Type="http://schemas.openxmlformats.org/officeDocument/2006/relationships/hyperlink" Target="http://sports.yahoo.com/nfl/players/8383" TargetMode="External"/><Relationship Id="rId157" Type="http://schemas.openxmlformats.org/officeDocument/2006/relationships/hyperlink" Target="http://sports.yahoo.com/nfl/players/6791" TargetMode="External"/><Relationship Id="rId178" Type="http://schemas.openxmlformats.org/officeDocument/2006/relationships/hyperlink" Target="http://sports.yahoo.com/nfl/players/24011" TargetMode="External"/><Relationship Id="rId301" Type="http://schemas.openxmlformats.org/officeDocument/2006/relationships/hyperlink" Target="http://www.fantasycube.com/" TargetMode="External"/><Relationship Id="rId61" Type="http://schemas.openxmlformats.org/officeDocument/2006/relationships/hyperlink" Target="http://sports.yahoo.com/nfl/players/9001" TargetMode="External"/><Relationship Id="rId82" Type="http://schemas.openxmlformats.org/officeDocument/2006/relationships/hyperlink" Target="http://sports.yahoo.com/nfl/players/25715" TargetMode="External"/><Relationship Id="rId152" Type="http://schemas.openxmlformats.org/officeDocument/2006/relationships/hyperlink" Target="http://sports.yahoo.com/nfl/players/7858" TargetMode="External"/><Relationship Id="rId173" Type="http://schemas.openxmlformats.org/officeDocument/2006/relationships/hyperlink" Target="http://sports.yahoo.com/nfl/players/7879" TargetMode="External"/><Relationship Id="rId194" Type="http://schemas.openxmlformats.org/officeDocument/2006/relationships/hyperlink" Target="http://sports.yahoo.com/nfl/players/9347" TargetMode="External"/><Relationship Id="rId199" Type="http://schemas.openxmlformats.org/officeDocument/2006/relationships/hyperlink" Target="http://sports.yahoo.com/nfl/players/25831" TargetMode="External"/><Relationship Id="rId203" Type="http://schemas.openxmlformats.org/officeDocument/2006/relationships/hyperlink" Target="http://sports.yahoo.com/nfl/players/7866" TargetMode="External"/><Relationship Id="rId208" Type="http://schemas.openxmlformats.org/officeDocument/2006/relationships/hyperlink" Target="http://sports.yahoo.com/nfl/players/25962" TargetMode="External"/><Relationship Id="rId229" Type="http://schemas.openxmlformats.org/officeDocument/2006/relationships/hyperlink" Target="http://sports.yahoo.com/nfl/players/24093" TargetMode="External"/><Relationship Id="rId19" Type="http://schemas.openxmlformats.org/officeDocument/2006/relationships/hyperlink" Target="http://sports.yahoo.com/nfl/players/8795" TargetMode="External"/><Relationship Id="rId224" Type="http://schemas.openxmlformats.org/officeDocument/2006/relationships/hyperlink" Target="http://sports.yahoo.com/nfl/players/8790" TargetMode="External"/><Relationship Id="rId240" Type="http://schemas.openxmlformats.org/officeDocument/2006/relationships/hyperlink" Target="http://sports.yahoo.com/nfl/players/9291" TargetMode="External"/><Relationship Id="rId245" Type="http://schemas.openxmlformats.org/officeDocument/2006/relationships/hyperlink" Target="http://sports.yahoo.com/nfl/players/25744" TargetMode="External"/><Relationship Id="rId261" Type="http://schemas.openxmlformats.org/officeDocument/2006/relationships/hyperlink" Target="http://sports.yahoo.com/nfl/players/7180" TargetMode="External"/><Relationship Id="rId266" Type="http://schemas.openxmlformats.org/officeDocument/2006/relationships/hyperlink" Target="http://sports.yahoo.com/nfl/players/24965" TargetMode="External"/><Relationship Id="rId287" Type="http://schemas.openxmlformats.org/officeDocument/2006/relationships/hyperlink" Target="http://sports.yahoo.com/nfl/players/8281" TargetMode="External"/><Relationship Id="rId14" Type="http://schemas.openxmlformats.org/officeDocument/2006/relationships/hyperlink" Target="http://sports.yahoo.com/nfl/players/7868" TargetMode="External"/><Relationship Id="rId30" Type="http://schemas.openxmlformats.org/officeDocument/2006/relationships/hyperlink" Target="http://sports.yahoo.com/nfl/players/24791" TargetMode="External"/><Relationship Id="rId35" Type="http://schemas.openxmlformats.org/officeDocument/2006/relationships/hyperlink" Target="http://sports.yahoo.com/nfl/players/24062" TargetMode="External"/><Relationship Id="rId56" Type="http://schemas.openxmlformats.org/officeDocument/2006/relationships/hyperlink" Target="http://sports.yahoo.com/nfl/players/8801" TargetMode="External"/><Relationship Id="rId77" Type="http://schemas.openxmlformats.org/officeDocument/2006/relationships/hyperlink" Target="http://sports.yahoo.com/nfl/players/9348" TargetMode="External"/><Relationship Id="rId100" Type="http://schemas.openxmlformats.org/officeDocument/2006/relationships/hyperlink" Target="http://sports.yahoo.com/nfl/players/8813" TargetMode="External"/><Relationship Id="rId105" Type="http://schemas.openxmlformats.org/officeDocument/2006/relationships/hyperlink" Target="http://sports.yahoo.com/nfl/players/24035" TargetMode="External"/><Relationship Id="rId126" Type="http://schemas.openxmlformats.org/officeDocument/2006/relationships/hyperlink" Target="http://sports.yahoo.com/nfl/players/9293" TargetMode="External"/><Relationship Id="rId147" Type="http://schemas.openxmlformats.org/officeDocument/2006/relationships/hyperlink" Target="http://sports.yahoo.com/nfl/players/4755" TargetMode="External"/><Relationship Id="rId168" Type="http://schemas.openxmlformats.org/officeDocument/2006/relationships/hyperlink" Target="http://sports.yahoo.com/nfl/players/4416" TargetMode="External"/><Relationship Id="rId282" Type="http://schemas.openxmlformats.org/officeDocument/2006/relationships/hyperlink" Target="http://sports.yahoo.com/nfl/players/8040" TargetMode="External"/><Relationship Id="rId8" Type="http://schemas.openxmlformats.org/officeDocument/2006/relationships/hyperlink" Target="http://sports.yahoo.com/nfl/players/24788" TargetMode="External"/><Relationship Id="rId51" Type="http://schemas.openxmlformats.org/officeDocument/2006/relationships/hyperlink" Target="http://sports.yahoo.com/nfl/players/25718" TargetMode="External"/><Relationship Id="rId72" Type="http://schemas.openxmlformats.org/officeDocument/2006/relationships/hyperlink" Target="http://sports.yahoo.com/nfl/players/6460" TargetMode="External"/><Relationship Id="rId93" Type="http://schemas.openxmlformats.org/officeDocument/2006/relationships/hyperlink" Target="http://sports.yahoo.com/nfl/players/24932" TargetMode="External"/><Relationship Id="rId98" Type="http://schemas.openxmlformats.org/officeDocument/2006/relationships/hyperlink" Target="http://sports.yahoo.com/nfl/players/8298" TargetMode="External"/><Relationship Id="rId121" Type="http://schemas.openxmlformats.org/officeDocument/2006/relationships/hyperlink" Target="http://sports.yahoo.com/nfl/players/7776" TargetMode="External"/><Relationship Id="rId142" Type="http://schemas.openxmlformats.org/officeDocument/2006/relationships/hyperlink" Target="http://sports.yahoo.com/nfl/players/24774" TargetMode="External"/><Relationship Id="rId163" Type="http://schemas.openxmlformats.org/officeDocument/2006/relationships/hyperlink" Target="http://sports.yahoo.com/nfl/players/8290" TargetMode="External"/><Relationship Id="rId184" Type="http://schemas.openxmlformats.org/officeDocument/2006/relationships/hyperlink" Target="http://sports.yahoo.com/nfl/players/25481" TargetMode="External"/><Relationship Id="rId189" Type="http://schemas.openxmlformats.org/officeDocument/2006/relationships/hyperlink" Target="http://sports.yahoo.com/nfl/players/8054" TargetMode="External"/><Relationship Id="rId219" Type="http://schemas.openxmlformats.org/officeDocument/2006/relationships/hyperlink" Target="http://sports.yahoo.com/nfl/players/9375" TargetMode="External"/><Relationship Id="rId3" Type="http://schemas.openxmlformats.org/officeDocument/2006/relationships/hyperlink" Target="http://sports.yahoo.com/nfl/players/5228" TargetMode="External"/><Relationship Id="rId214" Type="http://schemas.openxmlformats.org/officeDocument/2006/relationships/hyperlink" Target="http://sports.yahoo.com/nfl/players/25105" TargetMode="External"/><Relationship Id="rId230" Type="http://schemas.openxmlformats.org/officeDocument/2006/relationships/hyperlink" Target="http://sports.yahoo.com/nfl/players/25773" TargetMode="External"/><Relationship Id="rId235" Type="http://schemas.openxmlformats.org/officeDocument/2006/relationships/hyperlink" Target="http://sports.yahoo.com/nfl/players/24843" TargetMode="External"/><Relationship Id="rId251" Type="http://schemas.openxmlformats.org/officeDocument/2006/relationships/hyperlink" Target="http://sports.yahoo.com/nfl/players/24052" TargetMode="External"/><Relationship Id="rId256" Type="http://schemas.openxmlformats.org/officeDocument/2006/relationships/hyperlink" Target="http://sports.yahoo.com/nfl/players/8819" TargetMode="External"/><Relationship Id="rId277" Type="http://schemas.openxmlformats.org/officeDocument/2006/relationships/hyperlink" Target="http://sports.yahoo.com/nfl/players/9010" TargetMode="External"/><Relationship Id="rId298" Type="http://schemas.openxmlformats.org/officeDocument/2006/relationships/hyperlink" Target="http://sports.yahoo.com/nfl/players/24942" TargetMode="External"/><Relationship Id="rId25" Type="http://schemas.openxmlformats.org/officeDocument/2006/relationships/hyperlink" Target="http://sports.yahoo.com/nfl/players/23976" TargetMode="External"/><Relationship Id="rId46" Type="http://schemas.openxmlformats.org/officeDocument/2006/relationships/hyperlink" Target="http://sports.yahoo.com/nfl/players/25713" TargetMode="External"/><Relationship Id="rId67" Type="http://schemas.openxmlformats.org/officeDocument/2006/relationships/hyperlink" Target="http://sports.yahoo.com/nfl/players/9286" TargetMode="External"/><Relationship Id="rId116" Type="http://schemas.openxmlformats.org/officeDocument/2006/relationships/hyperlink" Target="http://sports.yahoo.com/nfl/players/24858" TargetMode="External"/><Relationship Id="rId137" Type="http://schemas.openxmlformats.org/officeDocument/2006/relationships/hyperlink" Target="http://sports.yahoo.com/nfl/players/9161" TargetMode="External"/><Relationship Id="rId158" Type="http://schemas.openxmlformats.org/officeDocument/2006/relationships/hyperlink" Target="http://sports.yahoo.com/nfl/players/9504" TargetMode="External"/><Relationship Id="rId272" Type="http://schemas.openxmlformats.org/officeDocument/2006/relationships/hyperlink" Target="http://sports.yahoo.com/nfl/players/26024" TargetMode="External"/><Relationship Id="rId293" Type="http://schemas.openxmlformats.org/officeDocument/2006/relationships/hyperlink" Target="http://sports.yahoo.com/nfl/players/7179" TargetMode="External"/><Relationship Id="rId302" Type="http://schemas.openxmlformats.org/officeDocument/2006/relationships/printerSettings" Target="../printerSettings/printerSettings2.bin"/><Relationship Id="rId20" Type="http://schemas.openxmlformats.org/officeDocument/2006/relationships/hyperlink" Target="http://sports.yahoo.com/nfl/players/25741" TargetMode="External"/><Relationship Id="rId41" Type="http://schemas.openxmlformats.org/officeDocument/2006/relationships/hyperlink" Target="http://sports.yahoo.com/nfl/players/8001" TargetMode="External"/><Relationship Id="rId62" Type="http://schemas.openxmlformats.org/officeDocument/2006/relationships/hyperlink" Target="http://sports.yahoo.com/nfl/players/5521" TargetMode="External"/><Relationship Id="rId83" Type="http://schemas.openxmlformats.org/officeDocument/2006/relationships/hyperlink" Target="http://sports.yahoo.com/nfl/players/7177" TargetMode="External"/><Relationship Id="rId88" Type="http://schemas.openxmlformats.org/officeDocument/2006/relationships/hyperlink" Target="http://sports.yahoo.com/nfl/players/8504" TargetMode="External"/><Relationship Id="rId111" Type="http://schemas.openxmlformats.org/officeDocument/2006/relationships/hyperlink" Target="http://sports.yahoo.com/nfl/players/8810" TargetMode="External"/><Relationship Id="rId132" Type="http://schemas.openxmlformats.org/officeDocument/2006/relationships/hyperlink" Target="http://sports.yahoo.com/nfl/players/8982" TargetMode="External"/><Relationship Id="rId153" Type="http://schemas.openxmlformats.org/officeDocument/2006/relationships/hyperlink" Target="http://sports.yahoo.com/nfl/players/24834" TargetMode="External"/><Relationship Id="rId174" Type="http://schemas.openxmlformats.org/officeDocument/2006/relationships/hyperlink" Target="http://sports.yahoo.com/nfl/players/24270" TargetMode="External"/><Relationship Id="rId179" Type="http://schemas.openxmlformats.org/officeDocument/2006/relationships/hyperlink" Target="http://sports.yahoo.com/nfl/players/7802" TargetMode="External"/><Relationship Id="rId195" Type="http://schemas.openxmlformats.org/officeDocument/2006/relationships/hyperlink" Target="http://sports.yahoo.com/nfl/players/25694" TargetMode="External"/><Relationship Id="rId209" Type="http://schemas.openxmlformats.org/officeDocument/2006/relationships/hyperlink" Target="http://sports.yahoo.com/nfl/players/9416" TargetMode="External"/><Relationship Id="rId190" Type="http://schemas.openxmlformats.org/officeDocument/2006/relationships/hyperlink" Target="http://sports.yahoo.com/nfl/players/8872" TargetMode="External"/><Relationship Id="rId204" Type="http://schemas.openxmlformats.org/officeDocument/2006/relationships/hyperlink" Target="http://sports.yahoo.com/nfl/players/9514" TargetMode="External"/><Relationship Id="rId220" Type="http://schemas.openxmlformats.org/officeDocument/2006/relationships/hyperlink" Target="http://sports.yahoo.com/nfl/players/8739" TargetMode="External"/><Relationship Id="rId225" Type="http://schemas.openxmlformats.org/officeDocument/2006/relationships/hyperlink" Target="http://sports.yahoo.com/nfl/players/24173" TargetMode="External"/><Relationship Id="rId241" Type="http://schemas.openxmlformats.org/officeDocument/2006/relationships/hyperlink" Target="http://sports.yahoo.com/nfl/players/9003" TargetMode="External"/><Relationship Id="rId246" Type="http://schemas.openxmlformats.org/officeDocument/2006/relationships/hyperlink" Target="http://sports.yahoo.com/nfl/players/25290" TargetMode="External"/><Relationship Id="rId267" Type="http://schemas.openxmlformats.org/officeDocument/2006/relationships/hyperlink" Target="http://sports.yahoo.com/nfl/players/24033" TargetMode="External"/><Relationship Id="rId288" Type="http://schemas.openxmlformats.org/officeDocument/2006/relationships/hyperlink" Target="http://sports.yahoo.com/nfl/players/7831" TargetMode="External"/><Relationship Id="rId15" Type="http://schemas.openxmlformats.org/officeDocument/2006/relationships/hyperlink" Target="http://sports.yahoo.com/nfl/players/25711" TargetMode="External"/><Relationship Id="rId36" Type="http://schemas.openxmlformats.org/officeDocument/2006/relationships/hyperlink" Target="http://sports.yahoo.com/nfl/players/7203" TargetMode="External"/><Relationship Id="rId57" Type="http://schemas.openxmlformats.org/officeDocument/2006/relationships/hyperlink" Target="http://sports.yahoo.com/nfl/players/8821" TargetMode="External"/><Relationship Id="rId106" Type="http://schemas.openxmlformats.org/officeDocument/2006/relationships/hyperlink" Target="http://sports.yahoo.com/nfl/players/25806" TargetMode="External"/><Relationship Id="rId127" Type="http://schemas.openxmlformats.org/officeDocument/2006/relationships/hyperlink" Target="http://sports.yahoo.com/nfl/players/24846" TargetMode="External"/><Relationship Id="rId262" Type="http://schemas.openxmlformats.org/officeDocument/2006/relationships/hyperlink" Target="http://sports.yahoo.com/nfl/players/24026" TargetMode="External"/><Relationship Id="rId283" Type="http://schemas.openxmlformats.org/officeDocument/2006/relationships/hyperlink" Target="http://sports.yahoo.com/nfl/players/8329" TargetMode="External"/><Relationship Id="rId10" Type="http://schemas.openxmlformats.org/officeDocument/2006/relationships/hyperlink" Target="http://sports.yahoo.com/nfl/players/25785" TargetMode="External"/><Relationship Id="rId31" Type="http://schemas.openxmlformats.org/officeDocument/2006/relationships/hyperlink" Target="http://sports.yahoo.com/nfl/players/7426" TargetMode="External"/><Relationship Id="rId52" Type="http://schemas.openxmlformats.org/officeDocument/2006/relationships/hyperlink" Target="http://sports.yahoo.com/nfl/players/6405" TargetMode="External"/><Relationship Id="rId73" Type="http://schemas.openxmlformats.org/officeDocument/2006/relationships/hyperlink" Target="http://sports.yahoo.com/nfl/players/9283" TargetMode="External"/><Relationship Id="rId78" Type="http://schemas.openxmlformats.org/officeDocument/2006/relationships/hyperlink" Target="http://sports.yahoo.com/nfl/players/24901" TargetMode="External"/><Relationship Id="rId94" Type="http://schemas.openxmlformats.org/officeDocument/2006/relationships/hyperlink" Target="http://sports.yahoo.com/nfl/players/24063" TargetMode="External"/><Relationship Id="rId99" Type="http://schemas.openxmlformats.org/officeDocument/2006/relationships/hyperlink" Target="http://sports.yahoo.com/nfl/players/24935" TargetMode="External"/><Relationship Id="rId101" Type="http://schemas.openxmlformats.org/officeDocument/2006/relationships/hyperlink" Target="http://sports.yahoo.com/nfl/players/7149" TargetMode="External"/><Relationship Id="rId122" Type="http://schemas.openxmlformats.org/officeDocument/2006/relationships/hyperlink" Target="http://sports.yahoo.com/nfl/players/5463" TargetMode="External"/><Relationship Id="rId143" Type="http://schemas.openxmlformats.org/officeDocument/2006/relationships/hyperlink" Target="http://sports.yahoo.com/nfl/players/9294" TargetMode="External"/><Relationship Id="rId148" Type="http://schemas.openxmlformats.org/officeDocument/2006/relationships/hyperlink" Target="http://sports.yahoo.com/nfl/players/24797" TargetMode="External"/><Relationship Id="rId164" Type="http://schemas.openxmlformats.org/officeDocument/2006/relationships/hyperlink" Target="http://sports.yahoo.com/nfl/players/24057" TargetMode="External"/><Relationship Id="rId169" Type="http://schemas.openxmlformats.org/officeDocument/2006/relationships/hyperlink" Target="http://sports.yahoo.com/nfl/players/9276" TargetMode="External"/><Relationship Id="rId185" Type="http://schemas.openxmlformats.org/officeDocument/2006/relationships/hyperlink" Target="http://sports.yahoo.com/nfl/players/24815" TargetMode="External"/><Relationship Id="rId4" Type="http://schemas.openxmlformats.org/officeDocument/2006/relationships/hyperlink" Target="http://sports.yahoo.com/nfl/players/4256" TargetMode="External"/><Relationship Id="rId9" Type="http://schemas.openxmlformats.org/officeDocument/2006/relationships/hyperlink" Target="http://sports.yahoo.com/nfl/players/9265" TargetMode="External"/><Relationship Id="rId180" Type="http://schemas.openxmlformats.org/officeDocument/2006/relationships/hyperlink" Target="http://sports.yahoo.com/nfl/players/6591" TargetMode="External"/><Relationship Id="rId210" Type="http://schemas.openxmlformats.org/officeDocument/2006/relationships/hyperlink" Target="http://sports.yahoo.com/nfl/players/9517" TargetMode="External"/><Relationship Id="rId215" Type="http://schemas.openxmlformats.org/officeDocument/2006/relationships/hyperlink" Target="http://sports.yahoo.com/nfl/players/24849" TargetMode="External"/><Relationship Id="rId236" Type="http://schemas.openxmlformats.org/officeDocument/2006/relationships/hyperlink" Target="http://sports.yahoo.com/nfl/players/6407" TargetMode="External"/><Relationship Id="rId257" Type="http://schemas.openxmlformats.org/officeDocument/2006/relationships/hyperlink" Target="http://sports.yahoo.com/nfl/players/8862" TargetMode="External"/><Relationship Id="rId278" Type="http://schemas.openxmlformats.org/officeDocument/2006/relationships/hyperlink" Target="http://sports.yahoo.com/nfl/players/25876" TargetMode="External"/><Relationship Id="rId26" Type="http://schemas.openxmlformats.org/officeDocument/2006/relationships/hyperlink" Target="http://sports.yahoo.com/nfl/players/7027" TargetMode="External"/><Relationship Id="rId231" Type="http://schemas.openxmlformats.org/officeDocument/2006/relationships/hyperlink" Target="http://sports.yahoo.com/nfl/players/8807" TargetMode="External"/><Relationship Id="rId252" Type="http://schemas.openxmlformats.org/officeDocument/2006/relationships/hyperlink" Target="http://sports.yahoo.com/nfl/players/8498" TargetMode="External"/><Relationship Id="rId273" Type="http://schemas.openxmlformats.org/officeDocument/2006/relationships/hyperlink" Target="http://sports.yahoo.com/nfl/players/8823" TargetMode="External"/><Relationship Id="rId294" Type="http://schemas.openxmlformats.org/officeDocument/2006/relationships/hyperlink" Target="http://sports.yahoo.com/nfl/players/9475" TargetMode="External"/><Relationship Id="rId47" Type="http://schemas.openxmlformats.org/officeDocument/2006/relationships/hyperlink" Target="http://sports.yahoo.com/nfl/players/8850" TargetMode="External"/><Relationship Id="rId68" Type="http://schemas.openxmlformats.org/officeDocument/2006/relationships/hyperlink" Target="http://sports.yahoo.com/nfl/players/24017" TargetMode="External"/><Relationship Id="rId89" Type="http://schemas.openxmlformats.org/officeDocument/2006/relationships/hyperlink" Target="http://sports.yahoo.com/nfl/players/24171" TargetMode="External"/><Relationship Id="rId112" Type="http://schemas.openxmlformats.org/officeDocument/2006/relationships/hyperlink" Target="http://sports.yahoo.com/nfl/players/9037" TargetMode="External"/><Relationship Id="rId133" Type="http://schemas.openxmlformats.org/officeDocument/2006/relationships/hyperlink" Target="http://sports.yahoo.com/nfl/players/8868" TargetMode="External"/><Relationship Id="rId154" Type="http://schemas.openxmlformats.org/officeDocument/2006/relationships/hyperlink" Target="http://sports.yahoo.com/nfl/players/8916" TargetMode="External"/><Relationship Id="rId175" Type="http://schemas.openxmlformats.org/officeDocument/2006/relationships/hyperlink" Target="http://sports.yahoo.com/nfl/players/7178" TargetMode="External"/><Relationship Id="rId196" Type="http://schemas.openxmlformats.org/officeDocument/2006/relationships/hyperlink" Target="http://sports.yahoo.com/nfl/players/8292" TargetMode="External"/><Relationship Id="rId200" Type="http://schemas.openxmlformats.org/officeDocument/2006/relationships/hyperlink" Target="http://sports.yahoo.com/nfl/players/4262" TargetMode="External"/><Relationship Id="rId16" Type="http://schemas.openxmlformats.org/officeDocument/2006/relationships/hyperlink" Target="http://sports.yahoo.com/nfl/players/6849" TargetMode="External"/><Relationship Id="rId221" Type="http://schemas.openxmlformats.org/officeDocument/2006/relationships/hyperlink" Target="http://sports.yahoo.com/nfl/players/8847" TargetMode="External"/><Relationship Id="rId242" Type="http://schemas.openxmlformats.org/officeDocument/2006/relationships/hyperlink" Target="http://sports.yahoo.com/nfl/players/24135" TargetMode="External"/><Relationship Id="rId263" Type="http://schemas.openxmlformats.org/officeDocument/2006/relationships/hyperlink" Target="http://sports.yahoo.com/nfl/players/9559" TargetMode="External"/><Relationship Id="rId284" Type="http://schemas.openxmlformats.org/officeDocument/2006/relationships/hyperlink" Target="http://sports.yahoo.com/nfl/players/25812" TargetMode="External"/><Relationship Id="rId37" Type="http://schemas.openxmlformats.org/officeDocument/2006/relationships/hyperlink" Target="http://sports.yahoo.com/nfl/players/5477" TargetMode="External"/><Relationship Id="rId58" Type="http://schemas.openxmlformats.org/officeDocument/2006/relationships/hyperlink" Target="http://sports.yahoo.com/nfl/players/24076" TargetMode="External"/><Relationship Id="rId79" Type="http://schemas.openxmlformats.org/officeDocument/2006/relationships/hyperlink" Target="http://sports.yahoo.com/nfl/players/9329" TargetMode="External"/><Relationship Id="rId102" Type="http://schemas.openxmlformats.org/officeDocument/2006/relationships/hyperlink" Target="http://sports.yahoo.com/nfl/players/23996" TargetMode="External"/><Relationship Id="rId123" Type="http://schemas.openxmlformats.org/officeDocument/2006/relationships/hyperlink" Target="http://sports.yahoo.com/nfl/players/9269" TargetMode="External"/><Relationship Id="rId144" Type="http://schemas.openxmlformats.org/officeDocument/2006/relationships/hyperlink" Target="http://sports.yahoo.com/nfl/players/7777" TargetMode="External"/><Relationship Id="rId90" Type="http://schemas.openxmlformats.org/officeDocument/2006/relationships/hyperlink" Target="http://sports.yahoo.com/nfl/players/9039" TargetMode="External"/><Relationship Id="rId165" Type="http://schemas.openxmlformats.org/officeDocument/2006/relationships/hyperlink" Target="http://sports.yahoo.com/nfl/players/6360" TargetMode="External"/><Relationship Id="rId186" Type="http://schemas.openxmlformats.org/officeDocument/2006/relationships/hyperlink" Target="http://sports.yahoo.com/nfl/players/24164" TargetMode="External"/><Relationship Id="rId211" Type="http://schemas.openxmlformats.org/officeDocument/2006/relationships/hyperlink" Target="http://sports.yahoo.com/nfl/players/24865" TargetMode="External"/><Relationship Id="rId232" Type="http://schemas.openxmlformats.org/officeDocument/2006/relationships/hyperlink" Target="http://sports.yahoo.com/nfl/players/9388" TargetMode="External"/><Relationship Id="rId253" Type="http://schemas.openxmlformats.org/officeDocument/2006/relationships/hyperlink" Target="http://sports.yahoo.com/nfl/players/24608" TargetMode="External"/><Relationship Id="rId274" Type="http://schemas.openxmlformats.org/officeDocument/2006/relationships/hyperlink" Target="http://sports.yahoo.com/nfl/players/24961" TargetMode="External"/><Relationship Id="rId295" Type="http://schemas.openxmlformats.org/officeDocument/2006/relationships/hyperlink" Target="http://sports.yahoo.com/nfl/players/7835" TargetMode="External"/><Relationship Id="rId27" Type="http://schemas.openxmlformats.org/officeDocument/2006/relationships/hyperlink" Target="http://sports.yahoo.com/nfl/players/23999" TargetMode="External"/><Relationship Id="rId48" Type="http://schemas.openxmlformats.org/officeDocument/2006/relationships/hyperlink" Target="http://sports.yahoo.com/nfl/players/9274" TargetMode="External"/><Relationship Id="rId69" Type="http://schemas.openxmlformats.org/officeDocument/2006/relationships/hyperlink" Target="http://sports.yahoo.com/nfl/players/6783" TargetMode="External"/><Relationship Id="rId113" Type="http://schemas.openxmlformats.org/officeDocument/2006/relationships/hyperlink" Target="http://sports.yahoo.com/nfl/players/8277" TargetMode="External"/><Relationship Id="rId134" Type="http://schemas.openxmlformats.org/officeDocument/2006/relationships/hyperlink" Target="http://sports.yahoo.com/nfl/players/23987" TargetMode="External"/><Relationship Id="rId80" Type="http://schemas.openxmlformats.org/officeDocument/2006/relationships/hyperlink" Target="http://sports.yahoo.com/nfl/players/24845" TargetMode="External"/><Relationship Id="rId155" Type="http://schemas.openxmlformats.org/officeDocument/2006/relationships/hyperlink" Target="http://sports.yahoo.com/nfl/players/8951" TargetMode="External"/><Relationship Id="rId176" Type="http://schemas.openxmlformats.org/officeDocument/2006/relationships/hyperlink" Target="http://sports.yahoo.com/nfl/players/25939" TargetMode="External"/><Relationship Id="rId197" Type="http://schemas.openxmlformats.org/officeDocument/2006/relationships/hyperlink" Target="http://sports.yahoo.com/nfl/players/9674" TargetMode="External"/><Relationship Id="rId201" Type="http://schemas.openxmlformats.org/officeDocument/2006/relationships/hyperlink" Target="http://sports.yahoo.com/nfl/players/7852" TargetMode="External"/><Relationship Id="rId222" Type="http://schemas.openxmlformats.org/officeDocument/2006/relationships/hyperlink" Target="http://sports.yahoo.com/nfl/players/7809" TargetMode="External"/><Relationship Id="rId243" Type="http://schemas.openxmlformats.org/officeDocument/2006/relationships/hyperlink" Target="http://sports.yahoo.com/nfl/players/25793" TargetMode="External"/><Relationship Id="rId264" Type="http://schemas.openxmlformats.org/officeDocument/2006/relationships/hyperlink" Target="http://sports.yahoo.com/nfl/players/24709" TargetMode="External"/><Relationship Id="rId285" Type="http://schemas.openxmlformats.org/officeDocument/2006/relationships/hyperlink" Target="http://sports.yahoo.com/nfl/players/24898" TargetMode="External"/><Relationship Id="rId17" Type="http://schemas.openxmlformats.org/officeDocument/2006/relationships/hyperlink" Target="http://sports.yahoo.com/nfl/players/6770" TargetMode="External"/><Relationship Id="rId38" Type="http://schemas.openxmlformats.org/officeDocument/2006/relationships/hyperlink" Target="http://sports.yahoo.com/nfl/players/8266" TargetMode="External"/><Relationship Id="rId59" Type="http://schemas.openxmlformats.org/officeDocument/2006/relationships/hyperlink" Target="http://sports.yahoo.com/nfl/players/25732" TargetMode="External"/><Relationship Id="rId103" Type="http://schemas.openxmlformats.org/officeDocument/2006/relationships/hyperlink" Target="http://sports.yahoo.com/nfl/players/24795" TargetMode="External"/><Relationship Id="rId124" Type="http://schemas.openxmlformats.org/officeDocument/2006/relationships/hyperlink" Target="http://sports.yahoo.com/nfl/players/6663" TargetMode="External"/><Relationship Id="rId70" Type="http://schemas.openxmlformats.org/officeDocument/2006/relationships/hyperlink" Target="http://sports.yahoo.com/nfl/players/7206" TargetMode="External"/><Relationship Id="rId91" Type="http://schemas.openxmlformats.org/officeDocument/2006/relationships/hyperlink" Target="http://sports.yahoo.com/nfl/players/6913" TargetMode="External"/><Relationship Id="rId145" Type="http://schemas.openxmlformats.org/officeDocument/2006/relationships/hyperlink" Target="http://sports.yahoo.com/nfl/players/24088" TargetMode="External"/><Relationship Id="rId166" Type="http://schemas.openxmlformats.org/officeDocument/2006/relationships/hyperlink" Target="http://sports.yahoo.com/nfl/players/7448" TargetMode="External"/><Relationship Id="rId187" Type="http://schemas.openxmlformats.org/officeDocument/2006/relationships/hyperlink" Target="http://sports.yahoo.com/nfl/players/7810" TargetMode="External"/><Relationship Id="rId1" Type="http://schemas.openxmlformats.org/officeDocument/2006/relationships/hyperlink" Target="http://sports.yahoo.com/nfl/players/5479" TargetMode="External"/><Relationship Id="rId212" Type="http://schemas.openxmlformats.org/officeDocument/2006/relationships/hyperlink" Target="http://sports.yahoo.com/nfl/players/24963" TargetMode="External"/><Relationship Id="rId233" Type="http://schemas.openxmlformats.org/officeDocument/2006/relationships/hyperlink" Target="http://sports.yahoo.com/nfl/players/25794" TargetMode="External"/><Relationship Id="rId254" Type="http://schemas.openxmlformats.org/officeDocument/2006/relationships/hyperlink" Target="http://sports.yahoo.com/nfl/players/6809" TargetMode="External"/><Relationship Id="rId28" Type="http://schemas.openxmlformats.org/officeDocument/2006/relationships/hyperlink" Target="http://sports.yahoo.com/nfl/players/9527" TargetMode="External"/><Relationship Id="rId49" Type="http://schemas.openxmlformats.org/officeDocument/2006/relationships/hyperlink" Target="http://sports.yahoo.com/nfl/players/7760" TargetMode="External"/><Relationship Id="rId114" Type="http://schemas.openxmlformats.org/officeDocument/2006/relationships/hyperlink" Target="http://sports.yahoo.com/nfl/players/8781" TargetMode="External"/><Relationship Id="rId275" Type="http://schemas.openxmlformats.org/officeDocument/2006/relationships/hyperlink" Target="http://sports.yahoo.com/nfl/players/9449" TargetMode="External"/><Relationship Id="rId296" Type="http://schemas.openxmlformats.org/officeDocument/2006/relationships/hyperlink" Target="http://sports.yahoo.com/nfl/players/24045" TargetMode="External"/><Relationship Id="rId300" Type="http://schemas.openxmlformats.org/officeDocument/2006/relationships/hyperlink" Target="http://sports.yahoo.com/nfl/players/9314" TargetMode="External"/><Relationship Id="rId60" Type="http://schemas.openxmlformats.org/officeDocument/2006/relationships/hyperlink" Target="http://sports.yahoo.com/nfl/players/24823" TargetMode="External"/><Relationship Id="rId81" Type="http://schemas.openxmlformats.org/officeDocument/2006/relationships/hyperlink" Target="http://sports.yahoo.com/nfl/players/9372" TargetMode="External"/><Relationship Id="rId135" Type="http://schemas.openxmlformats.org/officeDocument/2006/relationships/hyperlink" Target="http://sports.yahoo.com/nfl/players/9158" TargetMode="External"/><Relationship Id="rId156" Type="http://schemas.openxmlformats.org/officeDocument/2006/relationships/hyperlink" Target="http://sports.yahoo.com/nfl/players/9353" TargetMode="External"/><Relationship Id="rId177" Type="http://schemas.openxmlformats.org/officeDocument/2006/relationships/hyperlink" Target="http://sports.yahoo.com/nfl/players/7374" TargetMode="External"/><Relationship Id="rId198" Type="http://schemas.openxmlformats.org/officeDocument/2006/relationships/hyperlink" Target="http://sports.yahoo.com/nfl/players/24087" TargetMode="External"/><Relationship Id="rId202" Type="http://schemas.openxmlformats.org/officeDocument/2006/relationships/hyperlink" Target="http://sports.yahoo.com/nfl/players/9496" TargetMode="External"/><Relationship Id="rId223" Type="http://schemas.openxmlformats.org/officeDocument/2006/relationships/hyperlink" Target="http://sports.yahoo.com/nfl/players/25755" TargetMode="External"/><Relationship Id="rId244" Type="http://schemas.openxmlformats.org/officeDocument/2006/relationships/hyperlink" Target="http://sports.yahoo.com/nfl/players/25828" TargetMode="External"/><Relationship Id="rId18" Type="http://schemas.openxmlformats.org/officeDocument/2006/relationships/hyperlink" Target="http://sports.yahoo.com/nfl/players/6337" TargetMode="External"/><Relationship Id="rId39" Type="http://schemas.openxmlformats.org/officeDocument/2006/relationships/hyperlink" Target="http://sports.yahoo.com/nfl/players/7237" TargetMode="External"/><Relationship Id="rId265" Type="http://schemas.openxmlformats.org/officeDocument/2006/relationships/hyperlink" Target="http://sports.yahoo.com/nfl/players/7774" TargetMode="External"/><Relationship Id="rId286" Type="http://schemas.openxmlformats.org/officeDocument/2006/relationships/hyperlink" Target="http://sports.yahoo.com/nfl/players/9613" TargetMode="External"/><Relationship Id="rId50" Type="http://schemas.openxmlformats.org/officeDocument/2006/relationships/hyperlink" Target="http://sports.yahoo.com/nfl/players/24070" TargetMode="External"/><Relationship Id="rId104" Type="http://schemas.openxmlformats.org/officeDocument/2006/relationships/hyperlink" Target="http://sports.yahoo.com/nfl/players/24940" TargetMode="External"/><Relationship Id="rId125" Type="http://schemas.openxmlformats.org/officeDocument/2006/relationships/hyperlink" Target="http://sports.yahoo.com/nfl/players/7492" TargetMode="External"/><Relationship Id="rId146" Type="http://schemas.openxmlformats.org/officeDocument/2006/relationships/hyperlink" Target="http://sports.yahoo.com/nfl/players/9284" TargetMode="External"/><Relationship Id="rId167" Type="http://schemas.openxmlformats.org/officeDocument/2006/relationships/hyperlink" Target="http://sports.yahoo.com/nfl/players/25723" TargetMode="External"/><Relationship Id="rId188" Type="http://schemas.openxmlformats.org/officeDocument/2006/relationships/hyperlink" Target="http://sports.yahoo.com/nfl/players/24913" TargetMode="External"/><Relationship Id="rId71" Type="http://schemas.openxmlformats.org/officeDocument/2006/relationships/hyperlink" Target="http://sports.yahoo.com/nfl/players/9317" TargetMode="External"/><Relationship Id="rId92" Type="http://schemas.openxmlformats.org/officeDocument/2006/relationships/hyperlink" Target="http://sports.yahoo.com/nfl/players/6762" TargetMode="External"/><Relationship Id="rId213" Type="http://schemas.openxmlformats.org/officeDocument/2006/relationships/hyperlink" Target="http://sports.yahoo.com/nfl/players/24068" TargetMode="External"/><Relationship Id="rId234" Type="http://schemas.openxmlformats.org/officeDocument/2006/relationships/hyperlink" Target="http://sports.yahoo.com/nfl/players/249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antasycube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eexcelninj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 enableFormatConditionsCalculation="0">
    <tabColor rgb="FF92D050"/>
    <pageSetUpPr fitToPage="1"/>
  </sheetPr>
  <dimension ref="A1:AE269"/>
  <sheetViews>
    <sheetView tabSelected="1" workbookViewId="0">
      <selection activeCell="Q2" sqref="Q2"/>
    </sheetView>
  </sheetViews>
  <sheetFormatPr defaultRowHeight="12.75" x14ac:dyDescent="0.2"/>
  <cols>
    <col min="1" max="1" width="17.42578125" style="53" customWidth="1"/>
    <col min="2" max="2" width="6" style="56" customWidth="1"/>
    <col min="3" max="3" width="7.5703125" style="56" customWidth="1"/>
    <col min="4" max="4" width="5.5703125" style="56" customWidth="1"/>
    <col min="5" max="5" width="18.5703125" style="53" customWidth="1"/>
    <col min="6" max="6" width="7" style="53" customWidth="1"/>
    <col min="7" max="7" width="6.42578125" style="53" customWidth="1"/>
    <col min="8" max="8" width="5.42578125" style="53" customWidth="1"/>
    <col min="9" max="9" width="6.42578125" style="53" hidden="1" customWidth="1"/>
    <col min="10" max="10" width="6.42578125" style="53" customWidth="1"/>
    <col min="11" max="11" width="5.42578125" style="53" customWidth="1"/>
    <col min="12" max="12" width="6.42578125" style="53" hidden="1" customWidth="1"/>
    <col min="13" max="13" width="6.42578125" style="53" customWidth="1"/>
    <col min="14" max="14" width="5.42578125" style="53" customWidth="1"/>
    <col min="15" max="15" width="6.42578125" style="53" hidden="1" customWidth="1"/>
    <col min="16" max="17" width="8.5703125" style="53" customWidth="1"/>
    <col min="18" max="18" width="5.85546875" style="53" customWidth="1"/>
    <col min="19" max="19" width="6.42578125" style="53" customWidth="1"/>
    <col min="20" max="20" width="5.5703125" style="53" customWidth="1"/>
    <col min="21" max="21" width="5.28515625" style="53" bestFit="1" customWidth="1"/>
    <col min="22" max="22" width="6.28515625" style="53" customWidth="1"/>
    <col min="23" max="23" width="5.5703125" style="53" customWidth="1"/>
    <col min="24" max="24" width="6.42578125" style="53" customWidth="1"/>
    <col min="25" max="25" width="6.140625" style="53" customWidth="1"/>
    <col min="26" max="26" width="5.85546875" style="53" customWidth="1"/>
    <col min="27" max="27" width="6.140625" style="53" customWidth="1"/>
    <col min="28" max="28" width="5.28515625" style="53" customWidth="1"/>
    <col min="29" max="29" width="6" style="53" customWidth="1"/>
    <col min="30" max="30" width="6.85546875" style="53" bestFit="1" customWidth="1"/>
    <col min="31" max="31" width="9" style="53" customWidth="1"/>
    <col min="32" max="16384" width="9.140625" style="53"/>
  </cols>
  <sheetData>
    <row r="1" spans="1:31" ht="36" customHeight="1" x14ac:dyDescent="0.3">
      <c r="A1" s="59"/>
      <c r="B1" s="60"/>
      <c r="C1" s="60"/>
      <c r="D1" s="60"/>
      <c r="E1" s="59" t="str">
        <f>"NFL Fantasy Football Stats - " &amp; lkpYear &amp; " Projected"</f>
        <v>NFL Fantasy Football Stats - 2013 Projected</v>
      </c>
      <c r="F1" s="59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89" t="str">
        <f>lkpCopyright</f>
        <v>© FantasyCube.com</v>
      </c>
    </row>
    <row r="2" spans="1:31" ht="14.25" customHeight="1" x14ac:dyDescent="0.2">
      <c r="A2" s="63" t="s">
        <v>528</v>
      </c>
      <c r="B2" s="64"/>
      <c r="C2" s="64"/>
      <c r="D2" s="64"/>
      <c r="E2" s="64"/>
      <c r="F2" s="64"/>
      <c r="G2" s="65"/>
      <c r="H2" s="65"/>
      <c r="I2" s="65"/>
      <c r="J2" s="65"/>
      <c r="K2" s="65"/>
      <c r="L2" s="65"/>
      <c r="M2" s="65"/>
      <c r="N2" s="65"/>
      <c r="O2" s="65"/>
      <c r="P2" s="66" t="s">
        <v>181</v>
      </c>
      <c r="Q2" s="54">
        <v>0</v>
      </c>
      <c r="R2" s="54">
        <v>0</v>
      </c>
      <c r="S2" s="54">
        <v>25</v>
      </c>
      <c r="T2" s="54">
        <v>4</v>
      </c>
      <c r="U2" s="54">
        <v>-1</v>
      </c>
      <c r="V2" s="54">
        <v>10</v>
      </c>
      <c r="W2" s="54">
        <v>6</v>
      </c>
      <c r="X2" s="54">
        <v>0</v>
      </c>
      <c r="Y2" s="54">
        <v>10</v>
      </c>
      <c r="Z2" s="54">
        <v>6</v>
      </c>
      <c r="AA2" s="54">
        <v>0</v>
      </c>
      <c r="AB2" s="54">
        <v>6</v>
      </c>
      <c r="AC2" s="54">
        <v>2</v>
      </c>
      <c r="AD2" s="54">
        <v>-2</v>
      </c>
      <c r="AE2" s="68"/>
    </row>
    <row r="3" spans="1:31" ht="15" customHeight="1" x14ac:dyDescent="0.2">
      <c r="A3" s="69"/>
      <c r="B3" s="70"/>
      <c r="C3" s="70"/>
      <c r="D3" s="70"/>
      <c r="E3" s="114" t="s">
        <v>504</v>
      </c>
      <c r="F3" s="115"/>
      <c r="G3" s="71" t="s">
        <v>496</v>
      </c>
      <c r="H3" s="71"/>
      <c r="I3" s="71"/>
      <c r="J3" s="71"/>
      <c r="K3" s="71"/>
      <c r="L3" s="71"/>
      <c r="M3" s="71"/>
      <c r="N3" s="71"/>
      <c r="O3" s="71"/>
      <c r="P3" s="108"/>
      <c r="Q3" s="72" t="s">
        <v>175</v>
      </c>
      <c r="R3" s="73"/>
      <c r="S3" s="73"/>
      <c r="T3" s="73"/>
      <c r="U3" s="73"/>
      <c r="V3" s="74" t="s">
        <v>177</v>
      </c>
      <c r="W3" s="75"/>
      <c r="X3" s="73" t="s">
        <v>176</v>
      </c>
      <c r="Y3" s="73"/>
      <c r="Z3" s="73"/>
      <c r="AA3" s="72" t="s">
        <v>178</v>
      </c>
      <c r="AB3" s="73"/>
      <c r="AC3" s="76" t="s">
        <v>179</v>
      </c>
      <c r="AD3" s="77" t="s">
        <v>180</v>
      </c>
      <c r="AE3" s="78"/>
    </row>
    <row r="4" spans="1:31" x14ac:dyDescent="0.2">
      <c r="A4" s="104" t="s">
        <v>0</v>
      </c>
      <c r="B4" s="85" t="s">
        <v>103</v>
      </c>
      <c r="C4" s="85" t="s">
        <v>43</v>
      </c>
      <c r="D4" s="85" t="s">
        <v>514</v>
      </c>
      <c r="E4" s="116" t="s">
        <v>505</v>
      </c>
      <c r="F4" s="117" t="s">
        <v>506</v>
      </c>
      <c r="G4" s="85" t="s">
        <v>497</v>
      </c>
      <c r="H4" s="85" t="s">
        <v>510</v>
      </c>
      <c r="I4" s="85" t="s">
        <v>507</v>
      </c>
      <c r="J4" s="109" t="s">
        <v>502</v>
      </c>
      <c r="K4" s="85" t="s">
        <v>510</v>
      </c>
      <c r="L4" s="109" t="s">
        <v>508</v>
      </c>
      <c r="M4" s="109" t="s">
        <v>501</v>
      </c>
      <c r="N4" s="85" t="s">
        <v>510</v>
      </c>
      <c r="O4" s="109" t="s">
        <v>509</v>
      </c>
      <c r="P4" s="86" t="s">
        <v>516</v>
      </c>
      <c r="Q4" s="87" t="s">
        <v>1</v>
      </c>
      <c r="R4" s="85" t="s">
        <v>2</v>
      </c>
      <c r="S4" s="85" t="s">
        <v>3</v>
      </c>
      <c r="T4" s="85" t="s">
        <v>4</v>
      </c>
      <c r="U4" s="85" t="s">
        <v>5</v>
      </c>
      <c r="V4" s="87" t="s">
        <v>3</v>
      </c>
      <c r="W4" s="86" t="s">
        <v>4</v>
      </c>
      <c r="X4" s="85" t="s">
        <v>6</v>
      </c>
      <c r="Y4" s="85" t="s">
        <v>3</v>
      </c>
      <c r="Z4" s="85" t="s">
        <v>4</v>
      </c>
      <c r="AA4" s="87" t="s">
        <v>3</v>
      </c>
      <c r="AB4" s="85" t="s">
        <v>4</v>
      </c>
      <c r="AC4" s="87" t="s">
        <v>7</v>
      </c>
      <c r="AD4" s="86" t="s">
        <v>8</v>
      </c>
      <c r="AE4" s="105" t="s">
        <v>9</v>
      </c>
    </row>
    <row r="5" spans="1:31" x14ac:dyDescent="0.2">
      <c r="A5" s="106" t="s">
        <v>12</v>
      </c>
      <c r="B5" s="55" t="s">
        <v>104</v>
      </c>
      <c r="C5" s="55" t="s">
        <v>33</v>
      </c>
      <c r="D5" s="55">
        <v>5</v>
      </c>
      <c r="E5" s="57"/>
      <c r="F5" s="58"/>
      <c r="G5" s="79">
        <v>1</v>
      </c>
      <c r="H5" s="135">
        <f t="shared" ref="H5:H68" si="0">I5-G5</f>
        <v>0</v>
      </c>
      <c r="I5" s="79">
        <v>1</v>
      </c>
      <c r="J5" s="79">
        <v>1</v>
      </c>
      <c r="K5" s="135">
        <f t="shared" ref="K5:K68" si="1">L5-J5</f>
        <v>0</v>
      </c>
      <c r="L5" s="79">
        <v>1</v>
      </c>
      <c r="M5" s="79">
        <v>1</v>
      </c>
      <c r="N5" s="135">
        <f t="shared" ref="N5:N68" si="2">O5-M5</f>
        <v>0</v>
      </c>
      <c r="O5" s="79">
        <v>1</v>
      </c>
      <c r="P5" s="110">
        <v>1</v>
      </c>
      <c r="Q5" s="81">
        <v>0</v>
      </c>
      <c r="R5" s="82">
        <v>0</v>
      </c>
      <c r="S5" s="82">
        <v>0</v>
      </c>
      <c r="T5" s="82">
        <v>0</v>
      </c>
      <c r="U5" s="82">
        <v>0</v>
      </c>
      <c r="V5" s="81">
        <v>1681</v>
      </c>
      <c r="W5" s="83">
        <v>11.8</v>
      </c>
      <c r="X5" s="82">
        <v>37.9</v>
      </c>
      <c r="Y5" s="82">
        <v>317</v>
      </c>
      <c r="Z5" s="82">
        <v>0.8</v>
      </c>
      <c r="AA5" s="81">
        <v>0</v>
      </c>
      <c r="AB5" s="82">
        <v>0</v>
      </c>
      <c r="AC5" s="81">
        <v>0.2</v>
      </c>
      <c r="AD5" s="83">
        <v>3.2</v>
      </c>
      <c r="AE5" s="84">
        <f t="shared" ref="AE5:AE68" si="3">$Q5*$Q$2+$R5*$R$2+IF($S$2=0,0,$S5/$S$2)+$T5*$T$2+$U5*$U$2+IF($V$2=0,0,$V5/$V$2)+$W5*$W$2+$X5*$X$2+IF($Y$2=0,0,$Y5/$Y$2)+$Z5*$Z$2+IF($AA$2=0,0,$AA5/$AA$2)+$AB5*$AB$2+$AC5*$AC$2+$AD5*$AD$2</f>
        <v>269.40000000000003</v>
      </c>
    </row>
    <row r="6" spans="1:31" x14ac:dyDescent="0.2">
      <c r="A6" s="106" t="s">
        <v>278</v>
      </c>
      <c r="B6" s="55" t="s">
        <v>104</v>
      </c>
      <c r="C6" s="55" t="s">
        <v>174</v>
      </c>
      <c r="D6" s="55">
        <v>5</v>
      </c>
      <c r="E6" s="58"/>
      <c r="F6" s="58"/>
      <c r="G6" s="79">
        <v>2</v>
      </c>
      <c r="H6" s="135">
        <f t="shared" si="0"/>
        <v>1</v>
      </c>
      <c r="I6" s="79">
        <v>3</v>
      </c>
      <c r="J6" s="79">
        <v>2</v>
      </c>
      <c r="K6" s="135">
        <f t="shared" si="1"/>
        <v>0</v>
      </c>
      <c r="L6" s="79">
        <v>2</v>
      </c>
      <c r="M6" s="79">
        <v>2</v>
      </c>
      <c r="N6" s="135">
        <f t="shared" si="2"/>
        <v>0</v>
      </c>
      <c r="O6" s="79">
        <v>2</v>
      </c>
      <c r="P6" s="111">
        <v>1</v>
      </c>
      <c r="Q6" s="81">
        <v>0</v>
      </c>
      <c r="R6" s="82">
        <v>0</v>
      </c>
      <c r="S6" s="82">
        <v>0</v>
      </c>
      <c r="T6" s="82">
        <v>0</v>
      </c>
      <c r="U6" s="82">
        <v>0</v>
      </c>
      <c r="V6" s="81">
        <v>1295</v>
      </c>
      <c r="W6" s="83">
        <v>9.1</v>
      </c>
      <c r="X6" s="82">
        <v>53.6</v>
      </c>
      <c r="Y6" s="82">
        <v>438</v>
      </c>
      <c r="Z6" s="82">
        <v>1.6</v>
      </c>
      <c r="AA6" s="81">
        <v>0</v>
      </c>
      <c r="AB6" s="82">
        <v>0</v>
      </c>
      <c r="AC6" s="81">
        <v>0.2</v>
      </c>
      <c r="AD6" s="83">
        <v>0.6</v>
      </c>
      <c r="AE6" s="84">
        <f t="shared" si="3"/>
        <v>236.7</v>
      </c>
    </row>
    <row r="7" spans="1:31" x14ac:dyDescent="0.2">
      <c r="A7" s="106" t="s">
        <v>87</v>
      </c>
      <c r="B7" s="55" t="s">
        <v>104</v>
      </c>
      <c r="C7" s="55" t="s">
        <v>100</v>
      </c>
      <c r="D7" s="55">
        <v>12</v>
      </c>
      <c r="E7" s="58"/>
      <c r="F7" s="58"/>
      <c r="G7" s="79">
        <v>3</v>
      </c>
      <c r="H7" s="135">
        <f t="shared" si="0"/>
        <v>5</v>
      </c>
      <c r="I7" s="79">
        <v>8</v>
      </c>
      <c r="J7" s="79">
        <v>3</v>
      </c>
      <c r="K7" s="135">
        <f t="shared" si="1"/>
        <v>2</v>
      </c>
      <c r="L7" s="79">
        <v>5</v>
      </c>
      <c r="M7" s="79">
        <v>4</v>
      </c>
      <c r="N7" s="135">
        <f t="shared" si="2"/>
        <v>1</v>
      </c>
      <c r="O7" s="79">
        <v>5</v>
      </c>
      <c r="P7" s="111">
        <v>1</v>
      </c>
      <c r="Q7" s="81">
        <v>0</v>
      </c>
      <c r="R7" s="82">
        <v>0</v>
      </c>
      <c r="S7" s="82">
        <v>0</v>
      </c>
      <c r="T7" s="82">
        <v>0</v>
      </c>
      <c r="U7" s="82">
        <v>0</v>
      </c>
      <c r="V7" s="81">
        <v>1417</v>
      </c>
      <c r="W7" s="83">
        <v>6.7</v>
      </c>
      <c r="X7" s="82">
        <v>45.5</v>
      </c>
      <c r="Y7" s="82">
        <v>376</v>
      </c>
      <c r="Z7" s="82">
        <v>1.8</v>
      </c>
      <c r="AA7" s="81">
        <v>15.8</v>
      </c>
      <c r="AB7" s="82">
        <v>0</v>
      </c>
      <c r="AC7" s="81">
        <v>0.2</v>
      </c>
      <c r="AD7" s="83">
        <v>2.8</v>
      </c>
      <c r="AE7" s="84">
        <f t="shared" si="3"/>
        <v>225.1</v>
      </c>
    </row>
    <row r="8" spans="1:31" x14ac:dyDescent="0.2">
      <c r="A8" s="106" t="s">
        <v>60</v>
      </c>
      <c r="B8" s="55" t="s">
        <v>104</v>
      </c>
      <c r="C8" s="55" t="s">
        <v>96</v>
      </c>
      <c r="D8" s="55">
        <v>10</v>
      </c>
      <c r="E8" s="58"/>
      <c r="F8" s="58"/>
      <c r="G8" s="79">
        <v>4</v>
      </c>
      <c r="H8" s="135">
        <f t="shared" si="0"/>
        <v>0</v>
      </c>
      <c r="I8" s="79">
        <v>4</v>
      </c>
      <c r="J8" s="79">
        <v>4</v>
      </c>
      <c r="K8" s="135">
        <f t="shared" si="1"/>
        <v>0</v>
      </c>
      <c r="L8" s="79">
        <v>4</v>
      </c>
      <c r="M8" s="79">
        <v>3</v>
      </c>
      <c r="N8" s="135">
        <f t="shared" si="2"/>
        <v>1</v>
      </c>
      <c r="O8" s="79">
        <v>4</v>
      </c>
      <c r="P8" s="111">
        <v>1</v>
      </c>
      <c r="Q8" s="81">
        <v>0</v>
      </c>
      <c r="R8" s="82">
        <v>0</v>
      </c>
      <c r="S8" s="82">
        <v>0</v>
      </c>
      <c r="T8" s="82">
        <v>0</v>
      </c>
      <c r="U8" s="82">
        <v>0</v>
      </c>
      <c r="V8" s="81">
        <v>1301</v>
      </c>
      <c r="W8" s="83">
        <v>8.1</v>
      </c>
      <c r="X8" s="82">
        <v>61</v>
      </c>
      <c r="Y8" s="82">
        <v>479</v>
      </c>
      <c r="Z8" s="82">
        <v>1.5</v>
      </c>
      <c r="AA8" s="81">
        <v>0</v>
      </c>
      <c r="AB8" s="82">
        <v>0</v>
      </c>
      <c r="AC8" s="81">
        <v>0.2</v>
      </c>
      <c r="AD8" s="83">
        <v>3.4</v>
      </c>
      <c r="AE8" s="84">
        <f t="shared" si="3"/>
        <v>229.2</v>
      </c>
    </row>
    <row r="9" spans="1:31" x14ac:dyDescent="0.2">
      <c r="A9" s="106" t="s">
        <v>63</v>
      </c>
      <c r="B9" s="55" t="s">
        <v>104</v>
      </c>
      <c r="C9" s="55" t="s">
        <v>97</v>
      </c>
      <c r="D9" s="55">
        <v>12</v>
      </c>
      <c r="E9" s="58"/>
      <c r="F9" s="58"/>
      <c r="G9" s="79">
        <v>5</v>
      </c>
      <c r="H9" s="135">
        <f t="shared" si="0"/>
        <v>2</v>
      </c>
      <c r="I9" s="79">
        <v>7</v>
      </c>
      <c r="J9" s="79">
        <v>5</v>
      </c>
      <c r="K9" s="135">
        <f t="shared" si="1"/>
        <v>4</v>
      </c>
      <c r="L9" s="79">
        <v>9</v>
      </c>
      <c r="M9" s="79">
        <v>6</v>
      </c>
      <c r="N9" s="135">
        <f t="shared" si="2"/>
        <v>0</v>
      </c>
      <c r="O9" s="79">
        <v>6</v>
      </c>
      <c r="P9" s="111">
        <v>1</v>
      </c>
      <c r="Q9" s="81">
        <v>0</v>
      </c>
      <c r="R9" s="82">
        <v>0</v>
      </c>
      <c r="S9" s="82">
        <v>0</v>
      </c>
      <c r="T9" s="82">
        <v>0</v>
      </c>
      <c r="U9" s="82">
        <v>0</v>
      </c>
      <c r="V9" s="81">
        <v>1263</v>
      </c>
      <c r="W9" s="83">
        <v>9.1</v>
      </c>
      <c r="X9" s="82">
        <v>48.3</v>
      </c>
      <c r="Y9" s="82">
        <v>360</v>
      </c>
      <c r="Z9" s="82">
        <v>1.2</v>
      </c>
      <c r="AA9" s="81">
        <v>0</v>
      </c>
      <c r="AB9" s="82">
        <v>0</v>
      </c>
      <c r="AC9" s="81">
        <v>0.2</v>
      </c>
      <c r="AD9" s="83">
        <v>2.7</v>
      </c>
      <c r="AE9" s="84">
        <f t="shared" si="3"/>
        <v>219.09999999999997</v>
      </c>
    </row>
    <row r="10" spans="1:31" x14ac:dyDescent="0.2">
      <c r="A10" s="106" t="s">
        <v>29</v>
      </c>
      <c r="B10" s="55" t="s">
        <v>105</v>
      </c>
      <c r="C10" s="55" t="s">
        <v>52</v>
      </c>
      <c r="D10" s="55">
        <v>9</v>
      </c>
      <c r="E10" s="58"/>
      <c r="F10" s="58"/>
      <c r="G10" s="79">
        <v>6</v>
      </c>
      <c r="H10" s="135">
        <f t="shared" si="0"/>
        <v>0</v>
      </c>
      <c r="I10" s="79">
        <v>6</v>
      </c>
      <c r="J10" s="79">
        <v>10</v>
      </c>
      <c r="K10" s="135">
        <f t="shared" si="1"/>
        <v>-4</v>
      </c>
      <c r="L10" s="79">
        <v>6</v>
      </c>
      <c r="M10" s="79">
        <v>5</v>
      </c>
      <c r="N10" s="135">
        <f t="shared" si="2"/>
        <v>3</v>
      </c>
      <c r="O10" s="79">
        <v>8</v>
      </c>
      <c r="P10" s="111">
        <v>1</v>
      </c>
      <c r="Q10" s="81">
        <v>0</v>
      </c>
      <c r="R10" s="82">
        <v>0</v>
      </c>
      <c r="S10" s="82">
        <v>0</v>
      </c>
      <c r="T10" s="82">
        <v>0</v>
      </c>
      <c r="U10" s="82">
        <v>0</v>
      </c>
      <c r="V10" s="81">
        <v>0</v>
      </c>
      <c r="W10" s="83">
        <v>0</v>
      </c>
      <c r="X10" s="82">
        <v>106</v>
      </c>
      <c r="Y10" s="82">
        <v>1569</v>
      </c>
      <c r="Z10" s="82">
        <v>9.4</v>
      </c>
      <c r="AA10" s="81">
        <v>0</v>
      </c>
      <c r="AB10" s="82">
        <v>0</v>
      </c>
      <c r="AC10" s="81">
        <v>0.2</v>
      </c>
      <c r="AD10" s="83">
        <v>1.6</v>
      </c>
      <c r="AE10" s="84">
        <f t="shared" si="3"/>
        <v>210.50000000000003</v>
      </c>
    </row>
    <row r="11" spans="1:31" x14ac:dyDescent="0.2">
      <c r="A11" s="106" t="s">
        <v>139</v>
      </c>
      <c r="B11" s="55" t="s">
        <v>104</v>
      </c>
      <c r="C11" s="55" t="s">
        <v>101</v>
      </c>
      <c r="D11" s="55">
        <v>12</v>
      </c>
      <c r="E11" s="58"/>
      <c r="F11" s="58"/>
      <c r="G11" s="79">
        <v>7</v>
      </c>
      <c r="H11" s="135">
        <f t="shared" si="0"/>
        <v>-2</v>
      </c>
      <c r="I11" s="79">
        <v>5</v>
      </c>
      <c r="J11" s="79">
        <v>7</v>
      </c>
      <c r="K11" s="135">
        <f t="shared" si="1"/>
        <v>0</v>
      </c>
      <c r="L11" s="79">
        <v>7</v>
      </c>
      <c r="M11" s="79">
        <v>14</v>
      </c>
      <c r="N11" s="135">
        <f t="shared" si="2"/>
        <v>-7</v>
      </c>
      <c r="O11" s="79">
        <v>7</v>
      </c>
      <c r="P11" s="111">
        <v>1</v>
      </c>
      <c r="Q11" s="81">
        <v>0</v>
      </c>
      <c r="R11" s="82">
        <v>0</v>
      </c>
      <c r="S11" s="82">
        <v>0</v>
      </c>
      <c r="T11" s="82">
        <v>0</v>
      </c>
      <c r="U11" s="82">
        <v>0</v>
      </c>
      <c r="V11" s="81">
        <v>1386</v>
      </c>
      <c r="W11" s="83">
        <v>9</v>
      </c>
      <c r="X11" s="82">
        <v>24.4</v>
      </c>
      <c r="Y11" s="82">
        <v>194</v>
      </c>
      <c r="Z11" s="82">
        <v>1</v>
      </c>
      <c r="AA11" s="81">
        <v>0</v>
      </c>
      <c r="AB11" s="82">
        <v>0</v>
      </c>
      <c r="AC11" s="81">
        <v>0.2</v>
      </c>
      <c r="AD11" s="83">
        <v>3.2</v>
      </c>
      <c r="AE11" s="84">
        <f t="shared" si="3"/>
        <v>212</v>
      </c>
    </row>
    <row r="12" spans="1:31" x14ac:dyDescent="0.2">
      <c r="A12" s="106" t="s">
        <v>74</v>
      </c>
      <c r="B12" s="55" t="s">
        <v>104</v>
      </c>
      <c r="C12" s="55" t="s">
        <v>46</v>
      </c>
      <c r="D12" s="55">
        <v>8</v>
      </c>
      <c r="E12" s="58"/>
      <c r="F12" s="58"/>
      <c r="G12" s="79">
        <v>8</v>
      </c>
      <c r="H12" s="135">
        <f t="shared" si="0"/>
        <v>-6</v>
      </c>
      <c r="I12" s="79">
        <v>2</v>
      </c>
      <c r="J12" s="79">
        <v>9</v>
      </c>
      <c r="K12" s="135">
        <f t="shared" si="1"/>
        <v>-6</v>
      </c>
      <c r="L12" s="79">
        <v>3</v>
      </c>
      <c r="M12" s="79">
        <v>9</v>
      </c>
      <c r="N12" s="135">
        <f t="shared" si="2"/>
        <v>-6</v>
      </c>
      <c r="O12" s="79">
        <v>3</v>
      </c>
      <c r="P12" s="111">
        <v>1</v>
      </c>
      <c r="Q12" s="81">
        <v>0</v>
      </c>
      <c r="R12" s="82">
        <v>0</v>
      </c>
      <c r="S12" s="82">
        <v>0</v>
      </c>
      <c r="T12" s="82">
        <v>0</v>
      </c>
      <c r="U12" s="82">
        <v>0</v>
      </c>
      <c r="V12" s="81">
        <v>1409</v>
      </c>
      <c r="W12" s="83">
        <v>12.7</v>
      </c>
      <c r="X12" s="82">
        <v>43.6</v>
      </c>
      <c r="Y12" s="82">
        <v>338</v>
      </c>
      <c r="Z12" s="82">
        <v>1.4</v>
      </c>
      <c r="AA12" s="81">
        <v>0</v>
      </c>
      <c r="AB12" s="82">
        <v>0</v>
      </c>
      <c r="AC12" s="81">
        <v>0.3</v>
      </c>
      <c r="AD12" s="83">
        <v>2.1</v>
      </c>
      <c r="AE12" s="84">
        <f t="shared" si="3"/>
        <v>255.7</v>
      </c>
    </row>
    <row r="13" spans="1:31" x14ac:dyDescent="0.2">
      <c r="A13" s="106" t="s">
        <v>15</v>
      </c>
      <c r="B13" s="55" t="s">
        <v>104</v>
      </c>
      <c r="C13" s="55" t="s">
        <v>22</v>
      </c>
      <c r="D13" s="55">
        <v>8</v>
      </c>
      <c r="E13" s="58"/>
      <c r="F13" s="58"/>
      <c r="G13" s="79">
        <v>9</v>
      </c>
      <c r="H13" s="135">
        <f t="shared" si="0"/>
        <v>0</v>
      </c>
      <c r="I13" s="79">
        <v>9</v>
      </c>
      <c r="J13" s="79">
        <v>8</v>
      </c>
      <c r="K13" s="135">
        <f t="shared" si="1"/>
        <v>0</v>
      </c>
      <c r="L13" s="79">
        <v>8</v>
      </c>
      <c r="M13" s="79">
        <v>7</v>
      </c>
      <c r="N13" s="135">
        <f t="shared" si="2"/>
        <v>3</v>
      </c>
      <c r="O13" s="79">
        <v>10</v>
      </c>
      <c r="P13" s="111">
        <v>1</v>
      </c>
      <c r="Q13" s="81">
        <v>0</v>
      </c>
      <c r="R13" s="82">
        <v>0</v>
      </c>
      <c r="S13" s="82">
        <v>0</v>
      </c>
      <c r="T13" s="82">
        <v>0</v>
      </c>
      <c r="U13" s="82">
        <v>0</v>
      </c>
      <c r="V13" s="81">
        <v>1058</v>
      </c>
      <c r="W13" s="83">
        <v>7.8</v>
      </c>
      <c r="X13" s="82">
        <v>53.9</v>
      </c>
      <c r="Y13" s="82">
        <v>434</v>
      </c>
      <c r="Z13" s="82">
        <v>1.8</v>
      </c>
      <c r="AA13" s="81">
        <v>0</v>
      </c>
      <c r="AB13" s="82">
        <v>0</v>
      </c>
      <c r="AC13" s="81">
        <v>0.2</v>
      </c>
      <c r="AD13" s="83">
        <v>1.8</v>
      </c>
      <c r="AE13" s="84">
        <f t="shared" si="3"/>
        <v>203.60000000000002</v>
      </c>
    </row>
    <row r="14" spans="1:31" x14ac:dyDescent="0.2">
      <c r="A14" s="106" t="s">
        <v>270</v>
      </c>
      <c r="B14" s="55" t="s">
        <v>104</v>
      </c>
      <c r="C14" s="55" t="s">
        <v>114</v>
      </c>
      <c r="D14" s="55">
        <v>10</v>
      </c>
      <c r="E14" s="58"/>
      <c r="F14" s="58"/>
      <c r="G14" s="79">
        <v>10</v>
      </c>
      <c r="H14" s="135">
        <f t="shared" si="0"/>
        <v>1</v>
      </c>
      <c r="I14" s="79">
        <v>11</v>
      </c>
      <c r="J14" s="79">
        <v>6</v>
      </c>
      <c r="K14" s="135">
        <f t="shared" si="1"/>
        <v>4</v>
      </c>
      <c r="L14" s="79">
        <v>10</v>
      </c>
      <c r="M14" s="79">
        <v>8</v>
      </c>
      <c r="N14" s="135">
        <f t="shared" si="2"/>
        <v>1</v>
      </c>
      <c r="O14" s="79">
        <v>9</v>
      </c>
      <c r="P14" s="111">
        <v>1</v>
      </c>
      <c r="Q14" s="81">
        <v>0</v>
      </c>
      <c r="R14" s="82">
        <v>0</v>
      </c>
      <c r="S14" s="82">
        <v>0</v>
      </c>
      <c r="T14" s="82">
        <v>0</v>
      </c>
      <c r="U14" s="82">
        <v>0</v>
      </c>
      <c r="V14" s="81">
        <v>1163</v>
      </c>
      <c r="W14" s="83">
        <v>9.8000000000000007</v>
      </c>
      <c r="X14" s="82">
        <v>58.5</v>
      </c>
      <c r="Y14" s="82">
        <v>451</v>
      </c>
      <c r="Z14" s="82">
        <v>1.3</v>
      </c>
      <c r="AA14" s="81">
        <v>0</v>
      </c>
      <c r="AB14" s="82">
        <v>0</v>
      </c>
      <c r="AC14" s="81">
        <v>0.2</v>
      </c>
      <c r="AD14" s="83">
        <v>2.1</v>
      </c>
      <c r="AE14" s="84">
        <f t="shared" si="3"/>
        <v>224.20000000000002</v>
      </c>
    </row>
    <row r="15" spans="1:31" x14ac:dyDescent="0.2">
      <c r="A15" s="106" t="s">
        <v>391</v>
      </c>
      <c r="B15" s="55" t="s">
        <v>104</v>
      </c>
      <c r="C15" s="55" t="s">
        <v>102</v>
      </c>
      <c r="D15" s="55">
        <v>5</v>
      </c>
      <c r="E15" s="58"/>
      <c r="F15" s="58"/>
      <c r="G15" s="79">
        <v>11</v>
      </c>
      <c r="H15" s="135">
        <f t="shared" si="0"/>
        <v>-1</v>
      </c>
      <c r="I15" s="79">
        <v>10</v>
      </c>
      <c r="J15" s="79">
        <v>11</v>
      </c>
      <c r="K15" s="135">
        <f t="shared" si="1"/>
        <v>0</v>
      </c>
      <c r="L15" s="79">
        <v>11</v>
      </c>
      <c r="M15" s="79">
        <v>24</v>
      </c>
      <c r="N15" s="135">
        <f t="shared" si="2"/>
        <v>-13</v>
      </c>
      <c r="O15" s="79">
        <v>11</v>
      </c>
      <c r="P15" s="111">
        <v>1</v>
      </c>
      <c r="Q15" s="81">
        <v>0</v>
      </c>
      <c r="R15" s="82">
        <v>0</v>
      </c>
      <c r="S15" s="82">
        <v>0</v>
      </c>
      <c r="T15" s="82">
        <v>0</v>
      </c>
      <c r="U15" s="82">
        <v>0</v>
      </c>
      <c r="V15" s="81">
        <v>1331</v>
      </c>
      <c r="W15" s="83">
        <v>10.3</v>
      </c>
      <c r="X15" s="82">
        <v>18.399999999999999</v>
      </c>
      <c r="Y15" s="82">
        <v>149</v>
      </c>
      <c r="Z15" s="82">
        <v>0.6</v>
      </c>
      <c r="AA15" s="81">
        <v>0</v>
      </c>
      <c r="AB15" s="82">
        <v>0</v>
      </c>
      <c r="AC15" s="81">
        <v>0.2</v>
      </c>
      <c r="AD15" s="83">
        <v>2.2000000000000002</v>
      </c>
      <c r="AE15" s="84">
        <f t="shared" si="3"/>
        <v>209.4</v>
      </c>
    </row>
    <row r="16" spans="1:31" x14ac:dyDescent="0.2">
      <c r="A16" s="106" t="s">
        <v>118</v>
      </c>
      <c r="B16" s="55" t="s">
        <v>105</v>
      </c>
      <c r="C16" s="55" t="s">
        <v>57</v>
      </c>
      <c r="D16" s="55">
        <v>11</v>
      </c>
      <c r="E16" s="58"/>
      <c r="F16" s="58"/>
      <c r="G16" s="79">
        <v>12</v>
      </c>
      <c r="H16" s="135">
        <f t="shared" si="0"/>
        <v>0</v>
      </c>
      <c r="I16" s="79">
        <v>12</v>
      </c>
      <c r="J16" s="79">
        <v>13</v>
      </c>
      <c r="K16" s="135">
        <f t="shared" si="1"/>
        <v>0</v>
      </c>
      <c r="L16" s="79">
        <v>13</v>
      </c>
      <c r="M16" s="79">
        <v>13</v>
      </c>
      <c r="N16" s="135">
        <f t="shared" si="2"/>
        <v>-1</v>
      </c>
      <c r="O16" s="79">
        <v>12</v>
      </c>
      <c r="P16" s="111">
        <v>1</v>
      </c>
      <c r="Q16" s="81">
        <v>0</v>
      </c>
      <c r="R16" s="82">
        <v>0</v>
      </c>
      <c r="S16" s="82">
        <v>0</v>
      </c>
      <c r="T16" s="82">
        <v>0</v>
      </c>
      <c r="U16" s="82">
        <v>0</v>
      </c>
      <c r="V16" s="81">
        <v>20.9</v>
      </c>
      <c r="W16" s="83">
        <v>0.1</v>
      </c>
      <c r="X16" s="82">
        <v>89.9</v>
      </c>
      <c r="Y16" s="82">
        <v>1221</v>
      </c>
      <c r="Z16" s="82">
        <v>9.3000000000000007</v>
      </c>
      <c r="AA16" s="81">
        <v>63.8</v>
      </c>
      <c r="AB16" s="82">
        <v>0</v>
      </c>
      <c r="AC16" s="81">
        <v>0.2</v>
      </c>
      <c r="AD16" s="83">
        <v>1</v>
      </c>
      <c r="AE16" s="84">
        <f t="shared" si="3"/>
        <v>178.99</v>
      </c>
    </row>
    <row r="17" spans="1:31" x14ac:dyDescent="0.2">
      <c r="A17" s="106" t="s">
        <v>85</v>
      </c>
      <c r="B17" s="55" t="s">
        <v>104</v>
      </c>
      <c r="C17" s="55" t="s">
        <v>99</v>
      </c>
      <c r="D17" s="55">
        <v>8</v>
      </c>
      <c r="E17" s="58"/>
      <c r="F17" s="58"/>
      <c r="G17" s="79">
        <v>13</v>
      </c>
      <c r="H17" s="135">
        <f t="shared" si="0"/>
        <v>2</v>
      </c>
      <c r="I17" s="79">
        <v>15</v>
      </c>
      <c r="J17" s="79">
        <v>12</v>
      </c>
      <c r="K17" s="135">
        <f t="shared" si="1"/>
        <v>4</v>
      </c>
      <c r="L17" s="79">
        <v>16</v>
      </c>
      <c r="M17" s="79">
        <v>10</v>
      </c>
      <c r="N17" s="135">
        <f t="shared" si="2"/>
        <v>3</v>
      </c>
      <c r="O17" s="79">
        <v>13</v>
      </c>
      <c r="P17" s="111">
        <v>0.99</v>
      </c>
      <c r="Q17" s="81">
        <v>0</v>
      </c>
      <c r="R17" s="82">
        <v>0</v>
      </c>
      <c r="S17" s="82">
        <v>0</v>
      </c>
      <c r="T17" s="82">
        <v>0</v>
      </c>
      <c r="U17" s="82">
        <v>0</v>
      </c>
      <c r="V17" s="81">
        <v>1103</v>
      </c>
      <c r="W17" s="83">
        <v>4.2</v>
      </c>
      <c r="X17" s="82">
        <v>62.9</v>
      </c>
      <c r="Y17" s="82">
        <v>543</v>
      </c>
      <c r="Z17" s="82">
        <v>2.1</v>
      </c>
      <c r="AA17" s="81">
        <v>0</v>
      </c>
      <c r="AB17" s="82">
        <v>0</v>
      </c>
      <c r="AC17" s="81">
        <v>0.1</v>
      </c>
      <c r="AD17" s="83">
        <v>1.6</v>
      </c>
      <c r="AE17" s="84">
        <f t="shared" si="3"/>
        <v>199.4</v>
      </c>
    </row>
    <row r="18" spans="1:31" x14ac:dyDescent="0.2">
      <c r="A18" s="106" t="s">
        <v>13</v>
      </c>
      <c r="B18" s="55" t="s">
        <v>104</v>
      </c>
      <c r="C18" s="55" t="s">
        <v>44</v>
      </c>
      <c r="D18" s="55">
        <v>9</v>
      </c>
      <c r="E18" s="58"/>
      <c r="F18" s="58"/>
      <c r="G18" s="79">
        <v>14</v>
      </c>
      <c r="H18" s="135">
        <f t="shared" si="0"/>
        <v>4</v>
      </c>
      <c r="I18" s="79">
        <v>18</v>
      </c>
      <c r="J18" s="79">
        <v>22</v>
      </c>
      <c r="K18" s="135">
        <f t="shared" si="1"/>
        <v>3</v>
      </c>
      <c r="L18" s="79">
        <v>25</v>
      </c>
      <c r="M18" s="79">
        <v>28</v>
      </c>
      <c r="N18" s="135">
        <f t="shared" si="2"/>
        <v>-4</v>
      </c>
      <c r="O18" s="79">
        <v>24</v>
      </c>
      <c r="P18" s="111">
        <v>0.99</v>
      </c>
      <c r="Q18" s="81">
        <v>0</v>
      </c>
      <c r="R18" s="82">
        <v>0</v>
      </c>
      <c r="S18" s="82">
        <v>0</v>
      </c>
      <c r="T18" s="82">
        <v>0</v>
      </c>
      <c r="U18" s="82">
        <v>0</v>
      </c>
      <c r="V18" s="81">
        <v>1447</v>
      </c>
      <c r="W18" s="83">
        <v>7.2</v>
      </c>
      <c r="X18" s="82">
        <v>40.799999999999997</v>
      </c>
      <c r="Y18" s="82">
        <v>329</v>
      </c>
      <c r="Z18" s="82">
        <v>0.9</v>
      </c>
      <c r="AA18" s="81">
        <v>0</v>
      </c>
      <c r="AB18" s="82">
        <v>0</v>
      </c>
      <c r="AC18" s="81">
        <v>0.2</v>
      </c>
      <c r="AD18" s="83">
        <v>2.9</v>
      </c>
      <c r="AE18" s="84">
        <f t="shared" si="3"/>
        <v>220.79999999999998</v>
      </c>
    </row>
    <row r="19" spans="1:31" x14ac:dyDescent="0.2">
      <c r="A19" s="106" t="s">
        <v>276</v>
      </c>
      <c r="B19" s="55" t="s">
        <v>105</v>
      </c>
      <c r="C19" s="55" t="s">
        <v>24</v>
      </c>
      <c r="D19" s="55">
        <v>12</v>
      </c>
      <c r="E19" s="58"/>
      <c r="F19" s="58"/>
      <c r="G19" s="79">
        <v>15</v>
      </c>
      <c r="H19" s="135">
        <f t="shared" si="0"/>
        <v>-1</v>
      </c>
      <c r="I19" s="79">
        <v>14</v>
      </c>
      <c r="J19" s="79">
        <v>15</v>
      </c>
      <c r="K19" s="135">
        <f t="shared" si="1"/>
        <v>-3</v>
      </c>
      <c r="L19" s="79">
        <v>12</v>
      </c>
      <c r="M19" s="79">
        <v>11</v>
      </c>
      <c r="N19" s="135">
        <f t="shared" si="2"/>
        <v>4</v>
      </c>
      <c r="O19" s="79">
        <v>15</v>
      </c>
      <c r="P19" s="111">
        <v>1</v>
      </c>
      <c r="Q19" s="81">
        <v>0</v>
      </c>
      <c r="R19" s="82">
        <v>0</v>
      </c>
      <c r="S19" s="82">
        <v>0</v>
      </c>
      <c r="T19" s="82">
        <v>0</v>
      </c>
      <c r="U19" s="82">
        <v>0</v>
      </c>
      <c r="V19" s="81">
        <v>22.1</v>
      </c>
      <c r="W19" s="83">
        <v>0.1</v>
      </c>
      <c r="X19" s="82">
        <v>86.5</v>
      </c>
      <c r="Y19" s="82">
        <v>1292</v>
      </c>
      <c r="Z19" s="82">
        <v>7.9</v>
      </c>
      <c r="AA19" s="81">
        <v>0</v>
      </c>
      <c r="AB19" s="82">
        <v>0</v>
      </c>
      <c r="AC19" s="81">
        <v>0.2</v>
      </c>
      <c r="AD19" s="83">
        <v>0.9</v>
      </c>
      <c r="AE19" s="84">
        <f t="shared" si="3"/>
        <v>178.01</v>
      </c>
    </row>
    <row r="20" spans="1:31" x14ac:dyDescent="0.2">
      <c r="A20" s="106" t="s">
        <v>292</v>
      </c>
      <c r="B20" s="55" t="s">
        <v>104</v>
      </c>
      <c r="C20" s="55" t="s">
        <v>49</v>
      </c>
      <c r="D20" s="55">
        <v>10</v>
      </c>
      <c r="E20" s="58"/>
      <c r="F20" s="58"/>
      <c r="G20" s="79">
        <v>16</v>
      </c>
      <c r="H20" s="135">
        <f t="shared" si="0"/>
        <v>8</v>
      </c>
      <c r="I20" s="79">
        <v>24</v>
      </c>
      <c r="J20" s="79">
        <v>20</v>
      </c>
      <c r="K20" s="135">
        <f t="shared" si="1"/>
        <v>2</v>
      </c>
      <c r="L20" s="79">
        <v>22</v>
      </c>
      <c r="M20" s="79">
        <v>37</v>
      </c>
      <c r="N20" s="135">
        <f t="shared" si="2"/>
        <v>-17</v>
      </c>
      <c r="O20" s="79">
        <v>20</v>
      </c>
      <c r="P20" s="111">
        <v>0.98</v>
      </c>
      <c r="Q20" s="81">
        <v>0</v>
      </c>
      <c r="R20" s="82">
        <v>0</v>
      </c>
      <c r="S20" s="82">
        <v>0</v>
      </c>
      <c r="T20" s="82">
        <v>0</v>
      </c>
      <c r="U20" s="82">
        <v>0</v>
      </c>
      <c r="V20" s="81">
        <v>1258</v>
      </c>
      <c r="W20" s="83">
        <v>10.8</v>
      </c>
      <c r="X20" s="82">
        <v>9</v>
      </c>
      <c r="Y20" s="82">
        <v>71.2</v>
      </c>
      <c r="Z20" s="82">
        <v>0.3</v>
      </c>
      <c r="AA20" s="81">
        <v>0</v>
      </c>
      <c r="AB20" s="82">
        <v>0</v>
      </c>
      <c r="AC20" s="81">
        <v>0.2</v>
      </c>
      <c r="AD20" s="83">
        <v>2.9</v>
      </c>
      <c r="AE20" s="84">
        <f t="shared" si="3"/>
        <v>194.12000000000003</v>
      </c>
    </row>
    <row r="21" spans="1:31" x14ac:dyDescent="0.2">
      <c r="A21" s="106" t="s">
        <v>272</v>
      </c>
      <c r="B21" s="55" t="s">
        <v>107</v>
      </c>
      <c r="C21" s="55" t="s">
        <v>54</v>
      </c>
      <c r="D21" s="55">
        <v>7</v>
      </c>
      <c r="E21" s="58"/>
      <c r="F21" s="58"/>
      <c r="G21" s="79">
        <v>17</v>
      </c>
      <c r="H21" s="135">
        <f t="shared" si="0"/>
        <v>-1</v>
      </c>
      <c r="I21" s="79">
        <v>16</v>
      </c>
      <c r="J21" s="79">
        <v>16</v>
      </c>
      <c r="K21" s="135">
        <f t="shared" si="1"/>
        <v>-1</v>
      </c>
      <c r="L21" s="79">
        <v>15</v>
      </c>
      <c r="M21" s="79">
        <v>15</v>
      </c>
      <c r="N21" s="135">
        <f t="shared" si="2"/>
        <v>-1</v>
      </c>
      <c r="O21" s="79">
        <v>14</v>
      </c>
      <c r="P21" s="111">
        <v>1</v>
      </c>
      <c r="Q21" s="81">
        <v>0</v>
      </c>
      <c r="R21" s="82">
        <v>0</v>
      </c>
      <c r="S21" s="82">
        <v>0</v>
      </c>
      <c r="T21" s="82">
        <v>0</v>
      </c>
      <c r="U21" s="82">
        <v>0</v>
      </c>
      <c r="V21" s="81">
        <v>0</v>
      </c>
      <c r="W21" s="83">
        <v>0</v>
      </c>
      <c r="X21" s="82">
        <v>96.4</v>
      </c>
      <c r="Y21" s="82">
        <v>1129</v>
      </c>
      <c r="Z21" s="82">
        <v>11.4</v>
      </c>
      <c r="AA21" s="81">
        <v>0</v>
      </c>
      <c r="AB21" s="82">
        <v>0</v>
      </c>
      <c r="AC21" s="81">
        <v>0.3</v>
      </c>
      <c r="AD21" s="83">
        <v>0.8</v>
      </c>
      <c r="AE21" s="84">
        <f t="shared" si="3"/>
        <v>180.3</v>
      </c>
    </row>
    <row r="22" spans="1:31" x14ac:dyDescent="0.2">
      <c r="A22" s="106" t="s">
        <v>30</v>
      </c>
      <c r="B22" s="55" t="s">
        <v>104</v>
      </c>
      <c r="C22" s="55" t="s">
        <v>26</v>
      </c>
      <c r="D22" s="55">
        <v>6</v>
      </c>
      <c r="E22" s="58"/>
      <c r="F22" s="58"/>
      <c r="G22" s="79">
        <v>18</v>
      </c>
      <c r="H22" s="135">
        <f t="shared" si="0"/>
        <v>-5</v>
      </c>
      <c r="I22" s="79">
        <v>13</v>
      </c>
      <c r="J22" s="79">
        <v>17</v>
      </c>
      <c r="K22" s="135">
        <f t="shared" si="1"/>
        <v>0</v>
      </c>
      <c r="L22" s="79">
        <v>17</v>
      </c>
      <c r="M22" s="79">
        <v>18</v>
      </c>
      <c r="N22" s="135">
        <f t="shared" si="2"/>
        <v>-2</v>
      </c>
      <c r="O22" s="79">
        <v>16</v>
      </c>
      <c r="P22" s="111">
        <v>0.99</v>
      </c>
      <c r="Q22" s="81">
        <v>0</v>
      </c>
      <c r="R22" s="82">
        <v>0</v>
      </c>
      <c r="S22" s="82">
        <v>0</v>
      </c>
      <c r="T22" s="82">
        <v>0</v>
      </c>
      <c r="U22" s="82">
        <v>0</v>
      </c>
      <c r="V22" s="81">
        <v>976</v>
      </c>
      <c r="W22" s="83">
        <v>8.6999999999999993</v>
      </c>
      <c r="X22" s="82">
        <v>47.5</v>
      </c>
      <c r="Y22" s="82">
        <v>393</v>
      </c>
      <c r="Z22" s="82">
        <v>1.6</v>
      </c>
      <c r="AA22" s="81">
        <v>0</v>
      </c>
      <c r="AB22" s="82">
        <v>0</v>
      </c>
      <c r="AC22" s="81">
        <v>0.2</v>
      </c>
      <c r="AD22" s="83">
        <v>0.7</v>
      </c>
      <c r="AE22" s="84">
        <f t="shared" si="3"/>
        <v>197.69999999999996</v>
      </c>
    </row>
    <row r="23" spans="1:31" x14ac:dyDescent="0.2">
      <c r="A23" s="106" t="s">
        <v>35</v>
      </c>
      <c r="B23" s="55" t="s">
        <v>105</v>
      </c>
      <c r="C23" s="55" t="s">
        <v>99</v>
      </c>
      <c r="D23" s="55">
        <v>8</v>
      </c>
      <c r="E23" s="58"/>
      <c r="F23" s="58"/>
      <c r="G23" s="79">
        <v>19</v>
      </c>
      <c r="H23" s="135">
        <f t="shared" si="0"/>
        <v>-2</v>
      </c>
      <c r="I23" s="79">
        <v>17</v>
      </c>
      <c r="J23" s="79">
        <v>18</v>
      </c>
      <c r="K23" s="135">
        <f t="shared" si="1"/>
        <v>-4</v>
      </c>
      <c r="L23" s="79">
        <v>14</v>
      </c>
      <c r="M23" s="79">
        <v>12</v>
      </c>
      <c r="N23" s="135">
        <f t="shared" si="2"/>
        <v>5</v>
      </c>
      <c r="O23" s="79">
        <v>17</v>
      </c>
      <c r="P23" s="111">
        <v>1</v>
      </c>
      <c r="Q23" s="81">
        <v>0</v>
      </c>
      <c r="R23" s="82">
        <v>0</v>
      </c>
      <c r="S23" s="82">
        <v>0</v>
      </c>
      <c r="T23" s="82">
        <v>0</v>
      </c>
      <c r="U23" s="82">
        <v>0</v>
      </c>
      <c r="V23" s="81">
        <v>0</v>
      </c>
      <c r="W23" s="83">
        <v>0</v>
      </c>
      <c r="X23" s="82">
        <v>105</v>
      </c>
      <c r="Y23" s="82">
        <v>1461</v>
      </c>
      <c r="Z23" s="82">
        <v>7.7</v>
      </c>
      <c r="AA23" s="81">
        <v>0</v>
      </c>
      <c r="AB23" s="82">
        <v>0</v>
      </c>
      <c r="AC23" s="81">
        <v>0.2</v>
      </c>
      <c r="AD23" s="83">
        <v>1.2</v>
      </c>
      <c r="AE23" s="84">
        <f t="shared" si="3"/>
        <v>190.3</v>
      </c>
    </row>
    <row r="24" spans="1:31" x14ac:dyDescent="0.2">
      <c r="A24" s="106" t="s">
        <v>34</v>
      </c>
      <c r="B24" s="55" t="s">
        <v>106</v>
      </c>
      <c r="C24" s="55" t="s">
        <v>55</v>
      </c>
      <c r="D24" s="55">
        <v>4</v>
      </c>
      <c r="E24" s="58"/>
      <c r="F24" s="58"/>
      <c r="G24" s="79">
        <v>20</v>
      </c>
      <c r="H24" s="135">
        <f t="shared" si="0"/>
        <v>-1</v>
      </c>
      <c r="I24" s="79">
        <v>19</v>
      </c>
      <c r="J24" s="79">
        <v>23</v>
      </c>
      <c r="K24" s="135">
        <f t="shared" si="1"/>
        <v>-3</v>
      </c>
      <c r="L24" s="79">
        <v>20</v>
      </c>
      <c r="M24" s="79">
        <v>31</v>
      </c>
      <c r="N24" s="135">
        <f t="shared" si="2"/>
        <v>-9</v>
      </c>
      <c r="O24" s="79">
        <v>22</v>
      </c>
      <c r="P24" s="111">
        <v>1</v>
      </c>
      <c r="Q24" s="81">
        <v>376</v>
      </c>
      <c r="R24" s="82">
        <v>167</v>
      </c>
      <c r="S24" s="82">
        <v>4346</v>
      </c>
      <c r="T24" s="82">
        <v>37.200000000000003</v>
      </c>
      <c r="U24" s="82">
        <v>7.7</v>
      </c>
      <c r="V24" s="81">
        <v>268</v>
      </c>
      <c r="W24" s="83">
        <v>1.6</v>
      </c>
      <c r="X24" s="82">
        <v>0</v>
      </c>
      <c r="Y24" s="82">
        <v>0</v>
      </c>
      <c r="Z24" s="82">
        <v>0</v>
      </c>
      <c r="AA24" s="81">
        <v>0</v>
      </c>
      <c r="AB24" s="82">
        <v>0</v>
      </c>
      <c r="AC24" s="81">
        <v>0.9</v>
      </c>
      <c r="AD24" s="83">
        <v>3.9</v>
      </c>
      <c r="AE24" s="84">
        <f t="shared" si="3"/>
        <v>345.34000000000003</v>
      </c>
    </row>
    <row r="25" spans="1:31" x14ac:dyDescent="0.2">
      <c r="A25" s="106" t="s">
        <v>10</v>
      </c>
      <c r="B25" s="55" t="s">
        <v>104</v>
      </c>
      <c r="C25" s="55" t="s">
        <v>42</v>
      </c>
      <c r="D25" s="55">
        <v>8</v>
      </c>
      <c r="E25" s="58"/>
      <c r="F25" s="58"/>
      <c r="G25" s="79">
        <v>21</v>
      </c>
      <c r="H25" s="135">
        <f t="shared" si="0"/>
        <v>4</v>
      </c>
      <c r="I25" s="79">
        <v>25</v>
      </c>
      <c r="J25" s="79">
        <v>14</v>
      </c>
      <c r="K25" s="135">
        <f t="shared" si="1"/>
        <v>9</v>
      </c>
      <c r="L25" s="79">
        <v>23</v>
      </c>
      <c r="M25" s="79">
        <v>19</v>
      </c>
      <c r="N25" s="135">
        <f t="shared" si="2"/>
        <v>-1</v>
      </c>
      <c r="O25" s="79">
        <v>18</v>
      </c>
      <c r="P25" s="111">
        <v>0.98</v>
      </c>
      <c r="Q25" s="81">
        <v>0</v>
      </c>
      <c r="R25" s="82">
        <v>0</v>
      </c>
      <c r="S25" s="82">
        <v>0</v>
      </c>
      <c r="T25" s="82">
        <v>0</v>
      </c>
      <c r="U25" s="82">
        <v>0</v>
      </c>
      <c r="V25" s="81">
        <v>1192</v>
      </c>
      <c r="W25" s="83">
        <v>5.2</v>
      </c>
      <c r="X25" s="82">
        <v>42.1</v>
      </c>
      <c r="Y25" s="82">
        <v>345</v>
      </c>
      <c r="Z25" s="82">
        <v>0.9</v>
      </c>
      <c r="AA25" s="81">
        <v>0</v>
      </c>
      <c r="AB25" s="82">
        <v>0</v>
      </c>
      <c r="AC25" s="81">
        <v>0.1</v>
      </c>
      <c r="AD25" s="83">
        <v>2.2999999999999998</v>
      </c>
      <c r="AE25" s="84">
        <f t="shared" si="3"/>
        <v>185.9</v>
      </c>
    </row>
    <row r="26" spans="1:31" x14ac:dyDescent="0.2">
      <c r="A26" s="106" t="s">
        <v>32</v>
      </c>
      <c r="B26" s="55" t="s">
        <v>106</v>
      </c>
      <c r="C26" s="55" t="s">
        <v>54</v>
      </c>
      <c r="D26" s="55">
        <v>7</v>
      </c>
      <c r="E26" s="58"/>
      <c r="F26" s="58"/>
      <c r="G26" s="79">
        <v>22</v>
      </c>
      <c r="H26" s="135">
        <f t="shared" si="0"/>
        <v>-1</v>
      </c>
      <c r="I26" s="79">
        <v>21</v>
      </c>
      <c r="J26" s="79">
        <v>25</v>
      </c>
      <c r="K26" s="135">
        <f t="shared" si="1"/>
        <v>-4</v>
      </c>
      <c r="L26" s="79">
        <v>21</v>
      </c>
      <c r="M26" s="79">
        <v>29</v>
      </c>
      <c r="N26" s="135">
        <f t="shared" si="2"/>
        <v>-6</v>
      </c>
      <c r="O26" s="79">
        <v>23</v>
      </c>
      <c r="P26" s="111">
        <v>1</v>
      </c>
      <c r="Q26" s="81">
        <v>428</v>
      </c>
      <c r="R26" s="82">
        <v>220</v>
      </c>
      <c r="S26" s="82">
        <v>4795</v>
      </c>
      <c r="T26" s="82">
        <v>40</v>
      </c>
      <c r="U26" s="82">
        <v>17.5</v>
      </c>
      <c r="V26" s="81">
        <v>28.2</v>
      </c>
      <c r="W26" s="83">
        <v>1.1000000000000001</v>
      </c>
      <c r="X26" s="82">
        <v>0</v>
      </c>
      <c r="Y26" s="82">
        <v>0</v>
      </c>
      <c r="Z26" s="82">
        <v>0</v>
      </c>
      <c r="AA26" s="81">
        <v>0</v>
      </c>
      <c r="AB26" s="82">
        <v>0</v>
      </c>
      <c r="AC26" s="81">
        <v>1</v>
      </c>
      <c r="AD26" s="83">
        <v>3.2</v>
      </c>
      <c r="AE26" s="84">
        <f t="shared" si="3"/>
        <v>339.32000000000005</v>
      </c>
    </row>
    <row r="27" spans="1:31" x14ac:dyDescent="0.2">
      <c r="A27" s="106" t="s">
        <v>277</v>
      </c>
      <c r="B27" s="55" t="s">
        <v>105</v>
      </c>
      <c r="C27" s="55" t="s">
        <v>26</v>
      </c>
      <c r="D27" s="55">
        <v>6</v>
      </c>
      <c r="E27" s="58"/>
      <c r="F27" s="58"/>
      <c r="G27" s="79">
        <v>23</v>
      </c>
      <c r="H27" s="135">
        <f t="shared" si="0"/>
        <v>-3</v>
      </c>
      <c r="I27" s="79">
        <v>20</v>
      </c>
      <c r="J27" s="79">
        <v>19</v>
      </c>
      <c r="K27" s="135">
        <f t="shared" si="1"/>
        <v>-1</v>
      </c>
      <c r="L27" s="79">
        <v>18</v>
      </c>
      <c r="M27" s="79">
        <v>17</v>
      </c>
      <c r="N27" s="135">
        <f t="shared" si="2"/>
        <v>2</v>
      </c>
      <c r="O27" s="79">
        <v>19</v>
      </c>
      <c r="P27" s="111">
        <v>1</v>
      </c>
      <c r="Q27" s="81">
        <v>0</v>
      </c>
      <c r="R27" s="82">
        <v>0</v>
      </c>
      <c r="S27" s="82">
        <v>0</v>
      </c>
      <c r="T27" s="82">
        <v>0</v>
      </c>
      <c r="U27" s="82">
        <v>0</v>
      </c>
      <c r="V27" s="81">
        <v>40.4</v>
      </c>
      <c r="W27" s="83">
        <v>0.2</v>
      </c>
      <c r="X27" s="82">
        <v>90</v>
      </c>
      <c r="Y27" s="82">
        <v>1259</v>
      </c>
      <c r="Z27" s="82">
        <v>9.5</v>
      </c>
      <c r="AA27" s="81">
        <v>0</v>
      </c>
      <c r="AB27" s="82">
        <v>0</v>
      </c>
      <c r="AC27" s="81">
        <v>0.2</v>
      </c>
      <c r="AD27" s="83">
        <v>0.4</v>
      </c>
      <c r="AE27" s="84">
        <f t="shared" si="3"/>
        <v>187.74</v>
      </c>
    </row>
    <row r="28" spans="1:31" x14ac:dyDescent="0.2">
      <c r="A28" s="106" t="s">
        <v>132</v>
      </c>
      <c r="B28" s="55" t="s">
        <v>105</v>
      </c>
      <c r="C28" s="55" t="s">
        <v>14</v>
      </c>
      <c r="D28" s="55">
        <v>9</v>
      </c>
      <c r="E28" s="58"/>
      <c r="F28" s="58"/>
      <c r="G28" s="79">
        <v>24</v>
      </c>
      <c r="H28" s="135">
        <f t="shared" si="0"/>
        <v>-2</v>
      </c>
      <c r="I28" s="79">
        <v>22</v>
      </c>
      <c r="J28" s="79">
        <v>21</v>
      </c>
      <c r="K28" s="135">
        <f t="shared" si="1"/>
        <v>-2</v>
      </c>
      <c r="L28" s="79">
        <v>19</v>
      </c>
      <c r="M28" s="79">
        <v>21</v>
      </c>
      <c r="N28" s="135">
        <f t="shared" si="2"/>
        <v>0</v>
      </c>
      <c r="O28" s="79">
        <v>21</v>
      </c>
      <c r="P28" s="111">
        <v>1</v>
      </c>
      <c r="Q28" s="81">
        <v>0</v>
      </c>
      <c r="R28" s="82">
        <v>0</v>
      </c>
      <c r="S28" s="82">
        <v>0</v>
      </c>
      <c r="T28" s="82">
        <v>0</v>
      </c>
      <c r="U28" s="82">
        <v>0</v>
      </c>
      <c r="V28" s="81">
        <v>0</v>
      </c>
      <c r="W28" s="83">
        <v>0</v>
      </c>
      <c r="X28" s="82">
        <v>89.5</v>
      </c>
      <c r="Y28" s="82">
        <v>1228</v>
      </c>
      <c r="Z28" s="82">
        <v>10.3</v>
      </c>
      <c r="AA28" s="81">
        <v>0</v>
      </c>
      <c r="AB28" s="82">
        <v>0</v>
      </c>
      <c r="AC28" s="81">
        <v>0.3</v>
      </c>
      <c r="AD28" s="83">
        <v>1.4</v>
      </c>
      <c r="AE28" s="84">
        <f t="shared" si="3"/>
        <v>182.39999999999998</v>
      </c>
    </row>
    <row r="29" spans="1:31" x14ac:dyDescent="0.2">
      <c r="A29" s="106" t="s">
        <v>41</v>
      </c>
      <c r="B29" s="55" t="s">
        <v>105</v>
      </c>
      <c r="C29" s="55" t="s">
        <v>31</v>
      </c>
      <c r="D29" s="55">
        <v>9</v>
      </c>
      <c r="E29" s="58"/>
      <c r="F29" s="58"/>
      <c r="G29" s="79">
        <v>25</v>
      </c>
      <c r="H29" s="135">
        <f t="shared" si="0"/>
        <v>-2</v>
      </c>
      <c r="I29" s="79">
        <v>23</v>
      </c>
      <c r="J29" s="79">
        <v>24</v>
      </c>
      <c r="K29" s="135">
        <f t="shared" si="1"/>
        <v>0</v>
      </c>
      <c r="L29" s="79">
        <v>24</v>
      </c>
      <c r="M29" s="79">
        <v>23</v>
      </c>
      <c r="N29" s="135">
        <f t="shared" si="2"/>
        <v>2</v>
      </c>
      <c r="O29" s="79">
        <v>25</v>
      </c>
      <c r="P29" s="111">
        <v>1</v>
      </c>
      <c r="Q29" s="81">
        <v>0</v>
      </c>
      <c r="R29" s="82">
        <v>0</v>
      </c>
      <c r="S29" s="82">
        <v>0</v>
      </c>
      <c r="T29" s="82">
        <v>0</v>
      </c>
      <c r="U29" s="82">
        <v>0</v>
      </c>
      <c r="V29" s="81">
        <v>0</v>
      </c>
      <c r="W29" s="83">
        <v>0</v>
      </c>
      <c r="X29" s="82">
        <v>91.1</v>
      </c>
      <c r="Y29" s="82">
        <v>1198</v>
      </c>
      <c r="Z29" s="82">
        <v>6.3</v>
      </c>
      <c r="AA29" s="81">
        <v>0</v>
      </c>
      <c r="AB29" s="82">
        <v>0</v>
      </c>
      <c r="AC29" s="81">
        <v>0.1</v>
      </c>
      <c r="AD29" s="83">
        <v>0.2</v>
      </c>
      <c r="AE29" s="84">
        <f t="shared" si="3"/>
        <v>157.39999999999998</v>
      </c>
    </row>
    <row r="30" spans="1:31" x14ac:dyDescent="0.2">
      <c r="A30" s="106" t="s">
        <v>341</v>
      </c>
      <c r="B30" s="55" t="s">
        <v>105</v>
      </c>
      <c r="C30" s="55" t="s">
        <v>55</v>
      </c>
      <c r="D30" s="55">
        <v>4</v>
      </c>
      <c r="E30" s="58"/>
      <c r="F30" s="58"/>
      <c r="G30" s="79">
        <v>26</v>
      </c>
      <c r="H30" s="135">
        <f t="shared" si="0"/>
        <v>2</v>
      </c>
      <c r="I30" s="79">
        <v>28</v>
      </c>
      <c r="J30" s="79">
        <v>30</v>
      </c>
      <c r="K30" s="135">
        <f t="shared" si="1"/>
        <v>-2</v>
      </c>
      <c r="L30" s="79">
        <v>28</v>
      </c>
      <c r="M30" s="79">
        <v>25</v>
      </c>
      <c r="N30" s="135">
        <f t="shared" si="2"/>
        <v>5</v>
      </c>
      <c r="O30" s="79">
        <v>30</v>
      </c>
      <c r="P30" s="111">
        <v>1</v>
      </c>
      <c r="Q30" s="81">
        <v>0</v>
      </c>
      <c r="R30" s="82">
        <v>0</v>
      </c>
      <c r="S30" s="82">
        <v>0</v>
      </c>
      <c r="T30" s="82">
        <v>0</v>
      </c>
      <c r="U30" s="82">
        <v>0</v>
      </c>
      <c r="V30" s="81">
        <v>63.9</v>
      </c>
      <c r="W30" s="83">
        <v>0.3</v>
      </c>
      <c r="X30" s="82">
        <v>93.6</v>
      </c>
      <c r="Y30" s="82">
        <v>1025</v>
      </c>
      <c r="Z30" s="82">
        <v>8.1</v>
      </c>
      <c r="AA30" s="81">
        <v>1217</v>
      </c>
      <c r="AB30" s="82">
        <v>0.9</v>
      </c>
      <c r="AC30" s="81">
        <v>0.2</v>
      </c>
      <c r="AD30" s="83">
        <v>0.6</v>
      </c>
      <c r="AE30" s="84">
        <f t="shared" si="3"/>
        <v>163.89000000000001</v>
      </c>
    </row>
    <row r="31" spans="1:31" x14ac:dyDescent="0.2">
      <c r="A31" s="106" t="s">
        <v>274</v>
      </c>
      <c r="B31" s="55" t="s">
        <v>105</v>
      </c>
      <c r="C31" s="55" t="s">
        <v>98</v>
      </c>
      <c r="D31" s="55">
        <v>9</v>
      </c>
      <c r="E31" s="58"/>
      <c r="F31" s="58"/>
      <c r="G31" s="79">
        <v>27</v>
      </c>
      <c r="H31" s="135">
        <f t="shared" si="0"/>
        <v>-1</v>
      </c>
      <c r="I31" s="79">
        <v>26</v>
      </c>
      <c r="J31" s="79">
        <v>32</v>
      </c>
      <c r="K31" s="135">
        <f t="shared" si="1"/>
        <v>-3</v>
      </c>
      <c r="L31" s="79">
        <v>29</v>
      </c>
      <c r="M31" s="79">
        <v>26</v>
      </c>
      <c r="N31" s="135">
        <f t="shared" si="2"/>
        <v>3</v>
      </c>
      <c r="O31" s="79">
        <v>29</v>
      </c>
      <c r="P31" s="111">
        <v>1</v>
      </c>
      <c r="Q31" s="81">
        <v>0</v>
      </c>
      <c r="R31" s="82">
        <v>0</v>
      </c>
      <c r="S31" s="82">
        <v>0</v>
      </c>
      <c r="T31" s="82">
        <v>0</v>
      </c>
      <c r="U31" s="82">
        <v>0</v>
      </c>
      <c r="V31" s="81">
        <v>0</v>
      </c>
      <c r="W31" s="83">
        <v>0</v>
      </c>
      <c r="X31" s="82">
        <v>85.4</v>
      </c>
      <c r="Y31" s="82">
        <v>1117</v>
      </c>
      <c r="Z31" s="82">
        <v>8.1999999999999993</v>
      </c>
      <c r="AA31" s="81">
        <v>0</v>
      </c>
      <c r="AB31" s="82">
        <v>0</v>
      </c>
      <c r="AC31" s="81">
        <v>0.2</v>
      </c>
      <c r="AD31" s="83">
        <v>0.4</v>
      </c>
      <c r="AE31" s="84">
        <f t="shared" si="3"/>
        <v>160.5</v>
      </c>
    </row>
    <row r="32" spans="1:31" x14ac:dyDescent="0.2">
      <c r="A32" s="106" t="s">
        <v>36</v>
      </c>
      <c r="B32" s="55" t="s">
        <v>105</v>
      </c>
      <c r="C32" s="55" t="s">
        <v>26</v>
      </c>
      <c r="D32" s="55">
        <v>6</v>
      </c>
      <c r="E32" s="58"/>
      <c r="F32" s="58"/>
      <c r="G32" s="79">
        <v>28</v>
      </c>
      <c r="H32" s="135">
        <f t="shared" si="0"/>
        <v>-1</v>
      </c>
      <c r="I32" s="79">
        <v>27</v>
      </c>
      <c r="J32" s="79">
        <v>27</v>
      </c>
      <c r="K32" s="135">
        <f t="shared" si="1"/>
        <v>-1</v>
      </c>
      <c r="L32" s="79">
        <v>26</v>
      </c>
      <c r="M32" s="79">
        <v>27</v>
      </c>
      <c r="N32" s="135">
        <f t="shared" si="2"/>
        <v>1</v>
      </c>
      <c r="O32" s="79">
        <v>28</v>
      </c>
      <c r="P32" s="111">
        <v>1</v>
      </c>
      <c r="Q32" s="81">
        <v>0</v>
      </c>
      <c r="R32" s="82">
        <v>0</v>
      </c>
      <c r="S32" s="82">
        <v>0</v>
      </c>
      <c r="T32" s="82">
        <v>0</v>
      </c>
      <c r="U32" s="82">
        <v>0</v>
      </c>
      <c r="V32" s="81">
        <v>0</v>
      </c>
      <c r="W32" s="83">
        <v>0</v>
      </c>
      <c r="X32" s="82">
        <v>86.5</v>
      </c>
      <c r="Y32" s="82">
        <v>1208</v>
      </c>
      <c r="Z32" s="82">
        <v>7.6</v>
      </c>
      <c r="AA32" s="81">
        <v>0</v>
      </c>
      <c r="AB32" s="82">
        <v>0</v>
      </c>
      <c r="AC32" s="81">
        <v>0.2</v>
      </c>
      <c r="AD32" s="83">
        <v>0.5</v>
      </c>
      <c r="AE32" s="84">
        <f t="shared" si="3"/>
        <v>165.79999999999998</v>
      </c>
    </row>
    <row r="33" spans="1:31" x14ac:dyDescent="0.2">
      <c r="A33" s="106" t="s">
        <v>271</v>
      </c>
      <c r="B33" s="55" t="s">
        <v>106</v>
      </c>
      <c r="C33" s="55" t="s">
        <v>51</v>
      </c>
      <c r="D33" s="55">
        <v>4</v>
      </c>
      <c r="E33" s="58"/>
      <c r="F33" s="58"/>
      <c r="G33" s="79">
        <v>29</v>
      </c>
      <c r="H33" s="135">
        <f t="shared" si="0"/>
        <v>0</v>
      </c>
      <c r="I33" s="79">
        <v>29</v>
      </c>
      <c r="J33" s="79">
        <v>36</v>
      </c>
      <c r="K33" s="135">
        <f t="shared" si="1"/>
        <v>-3</v>
      </c>
      <c r="L33" s="79">
        <v>33</v>
      </c>
      <c r="M33" s="79">
        <v>44</v>
      </c>
      <c r="N33" s="135">
        <f t="shared" si="2"/>
        <v>-8</v>
      </c>
      <c r="O33" s="79">
        <v>36</v>
      </c>
      <c r="P33" s="111">
        <v>1</v>
      </c>
      <c r="Q33" s="81">
        <v>297</v>
      </c>
      <c r="R33" s="82">
        <v>204</v>
      </c>
      <c r="S33" s="82">
        <v>3660</v>
      </c>
      <c r="T33" s="82">
        <v>22.1</v>
      </c>
      <c r="U33" s="82">
        <v>13.2</v>
      </c>
      <c r="V33" s="81">
        <v>633</v>
      </c>
      <c r="W33" s="83">
        <v>5.2</v>
      </c>
      <c r="X33" s="82">
        <v>0</v>
      </c>
      <c r="Y33" s="82">
        <v>0</v>
      </c>
      <c r="Z33" s="82">
        <v>0</v>
      </c>
      <c r="AA33" s="81">
        <v>0</v>
      </c>
      <c r="AB33" s="82">
        <v>0</v>
      </c>
      <c r="AC33" s="81">
        <v>0.6</v>
      </c>
      <c r="AD33" s="83">
        <v>5.4</v>
      </c>
      <c r="AE33" s="84">
        <f t="shared" si="3"/>
        <v>306.5</v>
      </c>
    </row>
    <row r="34" spans="1:31" x14ac:dyDescent="0.2">
      <c r="A34" s="106" t="s">
        <v>86</v>
      </c>
      <c r="B34" s="55" t="s">
        <v>104</v>
      </c>
      <c r="C34" s="55" t="s">
        <v>52</v>
      </c>
      <c r="D34" s="55">
        <v>9</v>
      </c>
      <c r="E34" s="58"/>
      <c r="F34" s="58"/>
      <c r="G34" s="79">
        <v>30</v>
      </c>
      <c r="H34" s="135">
        <f t="shared" si="0"/>
        <v>6</v>
      </c>
      <c r="I34" s="79">
        <v>36</v>
      </c>
      <c r="J34" s="79">
        <v>26</v>
      </c>
      <c r="K34" s="135">
        <f t="shared" si="1"/>
        <v>8</v>
      </c>
      <c r="L34" s="79">
        <v>34</v>
      </c>
      <c r="M34" s="79">
        <v>16</v>
      </c>
      <c r="N34" s="135">
        <f t="shared" si="2"/>
        <v>10</v>
      </c>
      <c r="O34" s="79">
        <v>26</v>
      </c>
      <c r="P34" s="111">
        <v>0.98</v>
      </c>
      <c r="Q34" s="81">
        <v>0</v>
      </c>
      <c r="R34" s="82">
        <v>0</v>
      </c>
      <c r="S34" s="82">
        <v>0</v>
      </c>
      <c r="T34" s="82">
        <v>0</v>
      </c>
      <c r="U34" s="82">
        <v>0</v>
      </c>
      <c r="V34" s="81">
        <v>859</v>
      </c>
      <c r="W34" s="83">
        <v>5.0999999999999996</v>
      </c>
      <c r="X34" s="82">
        <v>64.3</v>
      </c>
      <c r="Y34" s="82">
        <v>527</v>
      </c>
      <c r="Z34" s="82">
        <v>2.8</v>
      </c>
      <c r="AA34" s="81">
        <v>40.700000000000003</v>
      </c>
      <c r="AB34" s="82">
        <v>0.1</v>
      </c>
      <c r="AC34" s="81">
        <v>0.2</v>
      </c>
      <c r="AD34" s="83">
        <v>2.5</v>
      </c>
      <c r="AE34" s="84">
        <f t="shared" si="3"/>
        <v>182</v>
      </c>
    </row>
    <row r="35" spans="1:31" x14ac:dyDescent="0.2">
      <c r="A35" s="106" t="s">
        <v>37</v>
      </c>
      <c r="B35" s="55" t="s">
        <v>106</v>
      </c>
      <c r="C35" s="55" t="s">
        <v>14</v>
      </c>
      <c r="D35" s="55">
        <v>9</v>
      </c>
      <c r="E35" s="58"/>
      <c r="F35" s="58"/>
      <c r="G35" s="79">
        <v>31</v>
      </c>
      <c r="H35" s="135">
        <f t="shared" si="0"/>
        <v>1</v>
      </c>
      <c r="I35" s="79">
        <v>32</v>
      </c>
      <c r="J35" s="79">
        <v>37</v>
      </c>
      <c r="K35" s="135">
        <f t="shared" si="1"/>
        <v>-6</v>
      </c>
      <c r="L35" s="79">
        <v>31</v>
      </c>
      <c r="M35" s="79">
        <v>46</v>
      </c>
      <c r="N35" s="135">
        <f t="shared" si="2"/>
        <v>-8</v>
      </c>
      <c r="O35" s="79">
        <v>38</v>
      </c>
      <c r="P35" s="111">
        <v>1</v>
      </c>
      <c r="Q35" s="81">
        <v>403</v>
      </c>
      <c r="R35" s="82">
        <v>186</v>
      </c>
      <c r="S35" s="82">
        <v>4681</v>
      </c>
      <c r="T35" s="82">
        <v>35.299999999999997</v>
      </c>
      <c r="U35" s="82">
        <v>12.6</v>
      </c>
      <c r="V35" s="81">
        <v>23.6</v>
      </c>
      <c r="W35" s="83">
        <v>0.4</v>
      </c>
      <c r="X35" s="82">
        <v>0</v>
      </c>
      <c r="Y35" s="82">
        <v>0</v>
      </c>
      <c r="Z35" s="82">
        <v>0</v>
      </c>
      <c r="AA35" s="81">
        <v>0</v>
      </c>
      <c r="AB35" s="82">
        <v>0</v>
      </c>
      <c r="AC35" s="81">
        <v>0.8</v>
      </c>
      <c r="AD35" s="83">
        <v>1.8</v>
      </c>
      <c r="AE35" s="84">
        <f t="shared" si="3"/>
        <v>318.59999999999997</v>
      </c>
    </row>
    <row r="36" spans="1:31" x14ac:dyDescent="0.2">
      <c r="A36" s="106" t="s">
        <v>18</v>
      </c>
      <c r="B36" s="55" t="s">
        <v>105</v>
      </c>
      <c r="C36" s="55" t="s">
        <v>46</v>
      </c>
      <c r="D36" s="55">
        <v>8</v>
      </c>
      <c r="E36" s="58"/>
      <c r="F36" s="58"/>
      <c r="G36" s="79">
        <v>32</v>
      </c>
      <c r="H36" s="135">
        <f t="shared" si="0"/>
        <v>-1</v>
      </c>
      <c r="I36" s="79">
        <v>31</v>
      </c>
      <c r="J36" s="79">
        <v>28</v>
      </c>
      <c r="K36" s="135">
        <f t="shared" si="1"/>
        <v>-1</v>
      </c>
      <c r="L36" s="79">
        <v>27</v>
      </c>
      <c r="M36" s="79">
        <v>22</v>
      </c>
      <c r="N36" s="135">
        <f t="shared" si="2"/>
        <v>9</v>
      </c>
      <c r="O36" s="79">
        <v>31</v>
      </c>
      <c r="P36" s="111">
        <v>1</v>
      </c>
      <c r="Q36" s="81">
        <v>0</v>
      </c>
      <c r="R36" s="82">
        <v>0</v>
      </c>
      <c r="S36" s="82">
        <v>0</v>
      </c>
      <c r="T36" s="82">
        <v>0</v>
      </c>
      <c r="U36" s="82">
        <v>0</v>
      </c>
      <c r="V36" s="81">
        <v>0</v>
      </c>
      <c r="W36" s="83">
        <v>0</v>
      </c>
      <c r="X36" s="82">
        <v>90.6</v>
      </c>
      <c r="Y36" s="82">
        <v>1226</v>
      </c>
      <c r="Z36" s="82">
        <v>5.3</v>
      </c>
      <c r="AA36" s="81">
        <v>0</v>
      </c>
      <c r="AB36" s="82">
        <v>0</v>
      </c>
      <c r="AC36" s="81">
        <v>0.1</v>
      </c>
      <c r="AD36" s="83">
        <v>0.2</v>
      </c>
      <c r="AE36" s="84">
        <f t="shared" si="3"/>
        <v>154.19999999999996</v>
      </c>
    </row>
    <row r="37" spans="1:31" x14ac:dyDescent="0.2">
      <c r="A37" s="106" t="s">
        <v>138</v>
      </c>
      <c r="B37" s="55" t="s">
        <v>105</v>
      </c>
      <c r="C37" s="55" t="s">
        <v>174</v>
      </c>
      <c r="D37" s="55">
        <v>5</v>
      </c>
      <c r="E37" s="58"/>
      <c r="F37" s="58"/>
      <c r="G37" s="79">
        <v>33</v>
      </c>
      <c r="H37" s="135">
        <f t="shared" si="0"/>
        <v>0</v>
      </c>
      <c r="I37" s="79">
        <v>33</v>
      </c>
      <c r="J37" s="79">
        <v>33</v>
      </c>
      <c r="K37" s="135">
        <f t="shared" si="1"/>
        <v>-3</v>
      </c>
      <c r="L37" s="79">
        <v>30</v>
      </c>
      <c r="M37" s="79">
        <v>32</v>
      </c>
      <c r="N37" s="135">
        <f t="shared" si="2"/>
        <v>2</v>
      </c>
      <c r="O37" s="79">
        <v>34</v>
      </c>
      <c r="P37" s="111">
        <v>1</v>
      </c>
      <c r="Q37" s="81">
        <v>0</v>
      </c>
      <c r="R37" s="82">
        <v>0</v>
      </c>
      <c r="S37" s="82">
        <v>0</v>
      </c>
      <c r="T37" s="82">
        <v>0</v>
      </c>
      <c r="U37" s="82">
        <v>0</v>
      </c>
      <c r="V37" s="81">
        <v>0</v>
      </c>
      <c r="W37" s="83">
        <v>0</v>
      </c>
      <c r="X37" s="82">
        <v>67.8</v>
      </c>
      <c r="Y37" s="82">
        <v>1163</v>
      </c>
      <c r="Z37" s="82">
        <v>7.2</v>
      </c>
      <c r="AA37" s="81">
        <v>0</v>
      </c>
      <c r="AB37" s="82">
        <v>0</v>
      </c>
      <c r="AC37" s="81">
        <v>0.2</v>
      </c>
      <c r="AD37" s="83">
        <v>0.4</v>
      </c>
      <c r="AE37" s="84">
        <f t="shared" si="3"/>
        <v>159.1</v>
      </c>
    </row>
    <row r="38" spans="1:31" x14ac:dyDescent="0.2">
      <c r="A38" s="106" t="s">
        <v>275</v>
      </c>
      <c r="B38" s="55" t="s">
        <v>104</v>
      </c>
      <c r="C38" s="55" t="s">
        <v>57</v>
      </c>
      <c r="D38" s="55">
        <v>11</v>
      </c>
      <c r="E38" s="58"/>
      <c r="F38" s="58"/>
      <c r="G38" s="79">
        <v>34</v>
      </c>
      <c r="H38" s="135">
        <f t="shared" si="0"/>
        <v>8</v>
      </c>
      <c r="I38" s="79">
        <v>42</v>
      </c>
      <c r="J38" s="79">
        <v>29</v>
      </c>
      <c r="K38" s="135">
        <f t="shared" si="1"/>
        <v>6</v>
      </c>
      <c r="L38" s="79">
        <v>35</v>
      </c>
      <c r="M38" s="79">
        <v>33</v>
      </c>
      <c r="N38" s="135">
        <f t="shared" si="2"/>
        <v>-6</v>
      </c>
      <c r="O38" s="79">
        <v>27</v>
      </c>
      <c r="P38" s="111">
        <v>0.97</v>
      </c>
      <c r="Q38" s="81">
        <v>0</v>
      </c>
      <c r="R38" s="82">
        <v>0</v>
      </c>
      <c r="S38" s="82">
        <v>0</v>
      </c>
      <c r="T38" s="82">
        <v>0</v>
      </c>
      <c r="U38" s="82">
        <v>0</v>
      </c>
      <c r="V38" s="81">
        <v>1123</v>
      </c>
      <c r="W38" s="83">
        <v>6.6</v>
      </c>
      <c r="X38" s="82">
        <v>52</v>
      </c>
      <c r="Y38" s="82">
        <v>409</v>
      </c>
      <c r="Z38" s="82">
        <v>1.5</v>
      </c>
      <c r="AA38" s="81">
        <v>0</v>
      </c>
      <c r="AB38" s="82">
        <v>0</v>
      </c>
      <c r="AC38" s="81">
        <v>0.2</v>
      </c>
      <c r="AD38" s="83">
        <v>2.6</v>
      </c>
      <c r="AE38" s="84">
        <f t="shared" si="3"/>
        <v>197</v>
      </c>
    </row>
    <row r="39" spans="1:31" x14ac:dyDescent="0.2">
      <c r="A39" s="106" t="s">
        <v>76</v>
      </c>
      <c r="B39" s="55" t="s">
        <v>105</v>
      </c>
      <c r="C39" s="55" t="s">
        <v>96</v>
      </c>
      <c r="D39" s="55">
        <v>10</v>
      </c>
      <c r="E39" s="58"/>
      <c r="F39" s="58"/>
      <c r="G39" s="79">
        <v>35</v>
      </c>
      <c r="H39" s="135">
        <f t="shared" si="0"/>
        <v>-5</v>
      </c>
      <c r="I39" s="79">
        <v>30</v>
      </c>
      <c r="J39" s="79">
        <v>38</v>
      </c>
      <c r="K39" s="135">
        <f t="shared" si="1"/>
        <v>2</v>
      </c>
      <c r="L39" s="79">
        <v>40</v>
      </c>
      <c r="M39" s="79">
        <v>36</v>
      </c>
      <c r="N39" s="135">
        <f t="shared" si="2"/>
        <v>1</v>
      </c>
      <c r="O39" s="79">
        <v>37</v>
      </c>
      <c r="P39" s="111">
        <v>0.99</v>
      </c>
      <c r="Q39" s="81">
        <v>0</v>
      </c>
      <c r="R39" s="82">
        <v>0</v>
      </c>
      <c r="S39" s="82">
        <v>0</v>
      </c>
      <c r="T39" s="82">
        <v>0</v>
      </c>
      <c r="U39" s="82">
        <v>0</v>
      </c>
      <c r="V39" s="81">
        <v>0</v>
      </c>
      <c r="W39" s="83">
        <v>0</v>
      </c>
      <c r="X39" s="82">
        <v>77.8</v>
      </c>
      <c r="Y39" s="82">
        <v>1092</v>
      </c>
      <c r="Z39" s="82">
        <v>6.9</v>
      </c>
      <c r="AA39" s="81">
        <v>0</v>
      </c>
      <c r="AB39" s="82">
        <v>0</v>
      </c>
      <c r="AC39" s="81">
        <v>0.2</v>
      </c>
      <c r="AD39" s="83">
        <v>0.6</v>
      </c>
      <c r="AE39" s="84">
        <f t="shared" si="3"/>
        <v>149.80000000000004</v>
      </c>
    </row>
    <row r="40" spans="1:31" x14ac:dyDescent="0.2">
      <c r="A40" s="106" t="s">
        <v>17</v>
      </c>
      <c r="B40" s="55" t="s">
        <v>104</v>
      </c>
      <c r="C40" s="55" t="s">
        <v>45</v>
      </c>
      <c r="D40" s="55">
        <v>9</v>
      </c>
      <c r="E40" s="58"/>
      <c r="F40" s="58"/>
      <c r="G40" s="79">
        <v>36</v>
      </c>
      <c r="H40" s="135">
        <f t="shared" si="0"/>
        <v>-1</v>
      </c>
      <c r="I40" s="79">
        <v>35</v>
      </c>
      <c r="J40" s="79">
        <v>31</v>
      </c>
      <c r="K40" s="135">
        <f t="shared" si="1"/>
        <v>1</v>
      </c>
      <c r="L40" s="79">
        <v>32</v>
      </c>
      <c r="M40" s="79">
        <v>43</v>
      </c>
      <c r="N40" s="135">
        <f t="shared" si="2"/>
        <v>-10</v>
      </c>
      <c r="O40" s="79">
        <v>33</v>
      </c>
      <c r="P40" s="111">
        <v>0.98</v>
      </c>
      <c r="Q40" s="81">
        <v>0</v>
      </c>
      <c r="R40" s="82">
        <v>0</v>
      </c>
      <c r="S40" s="82">
        <v>0</v>
      </c>
      <c r="T40" s="82">
        <v>0</v>
      </c>
      <c r="U40" s="82">
        <v>0</v>
      </c>
      <c r="V40" s="81">
        <v>1238</v>
      </c>
      <c r="W40" s="83">
        <v>9.1</v>
      </c>
      <c r="X40" s="82">
        <v>20.3</v>
      </c>
      <c r="Y40" s="82">
        <v>164</v>
      </c>
      <c r="Z40" s="82">
        <v>0.7</v>
      </c>
      <c r="AA40" s="81">
        <v>0</v>
      </c>
      <c r="AB40" s="82">
        <v>0</v>
      </c>
      <c r="AC40" s="81">
        <v>0.2</v>
      </c>
      <c r="AD40" s="83">
        <v>1.8</v>
      </c>
      <c r="AE40" s="84">
        <f t="shared" si="3"/>
        <v>195.79999999999998</v>
      </c>
    </row>
    <row r="41" spans="1:31" x14ac:dyDescent="0.2">
      <c r="A41" s="106" t="s">
        <v>323</v>
      </c>
      <c r="B41" s="55" t="s">
        <v>105</v>
      </c>
      <c r="C41" s="55" t="s">
        <v>49</v>
      </c>
      <c r="D41" s="55">
        <v>10</v>
      </c>
      <c r="E41" s="58"/>
      <c r="F41" s="58"/>
      <c r="G41" s="79">
        <v>37</v>
      </c>
      <c r="H41" s="135">
        <f t="shared" si="0"/>
        <v>6</v>
      </c>
      <c r="I41" s="79">
        <v>43</v>
      </c>
      <c r="J41" s="79">
        <v>42</v>
      </c>
      <c r="K41" s="135">
        <f t="shared" si="1"/>
        <v>7</v>
      </c>
      <c r="L41" s="79">
        <v>49</v>
      </c>
      <c r="M41" s="79">
        <v>30</v>
      </c>
      <c r="N41" s="135">
        <f t="shared" si="2"/>
        <v>14</v>
      </c>
      <c r="O41" s="79">
        <v>44</v>
      </c>
      <c r="P41" s="111">
        <v>0.99</v>
      </c>
      <c r="Q41" s="81">
        <v>0</v>
      </c>
      <c r="R41" s="82">
        <v>0</v>
      </c>
      <c r="S41" s="82">
        <v>0</v>
      </c>
      <c r="T41" s="82">
        <v>0</v>
      </c>
      <c r="U41" s="82">
        <v>0</v>
      </c>
      <c r="V41" s="81">
        <v>0</v>
      </c>
      <c r="W41" s="83">
        <v>0</v>
      </c>
      <c r="X41" s="82">
        <v>106</v>
      </c>
      <c r="Y41" s="82">
        <v>1152</v>
      </c>
      <c r="Z41" s="82">
        <v>5</v>
      </c>
      <c r="AA41" s="81">
        <v>0</v>
      </c>
      <c r="AB41" s="82">
        <v>0</v>
      </c>
      <c r="AC41" s="81">
        <v>0.1</v>
      </c>
      <c r="AD41" s="83">
        <v>1.4</v>
      </c>
      <c r="AE41" s="84">
        <f t="shared" si="3"/>
        <v>142.59999999999997</v>
      </c>
    </row>
    <row r="42" spans="1:31" x14ac:dyDescent="0.2">
      <c r="A42" s="106" t="s">
        <v>293</v>
      </c>
      <c r="B42" s="55" t="s">
        <v>104</v>
      </c>
      <c r="C42" s="55" t="s">
        <v>98</v>
      </c>
      <c r="D42" s="55">
        <v>9</v>
      </c>
      <c r="E42" s="58"/>
      <c r="F42" s="58"/>
      <c r="G42" s="79">
        <v>38</v>
      </c>
      <c r="H42" s="135">
        <f t="shared" si="0"/>
        <v>12</v>
      </c>
      <c r="I42" s="79">
        <v>50</v>
      </c>
      <c r="J42" s="79">
        <v>34</v>
      </c>
      <c r="K42" s="135">
        <f t="shared" si="1"/>
        <v>5</v>
      </c>
      <c r="L42" s="79">
        <v>39</v>
      </c>
      <c r="M42" s="79">
        <v>42</v>
      </c>
      <c r="N42" s="135">
        <f t="shared" si="2"/>
        <v>-3</v>
      </c>
      <c r="O42" s="79">
        <v>39</v>
      </c>
      <c r="P42" s="111">
        <v>0.95</v>
      </c>
      <c r="Q42" s="81">
        <v>0</v>
      </c>
      <c r="R42" s="82">
        <v>0</v>
      </c>
      <c r="S42" s="82">
        <v>0</v>
      </c>
      <c r="T42" s="82">
        <v>0</v>
      </c>
      <c r="U42" s="82">
        <v>0</v>
      </c>
      <c r="V42" s="81">
        <v>1165</v>
      </c>
      <c r="W42" s="83">
        <v>7.7</v>
      </c>
      <c r="X42" s="82">
        <v>20.8</v>
      </c>
      <c r="Y42" s="82">
        <v>169</v>
      </c>
      <c r="Z42" s="82">
        <v>0.7</v>
      </c>
      <c r="AA42" s="81">
        <v>560</v>
      </c>
      <c r="AB42" s="82">
        <v>0.2</v>
      </c>
      <c r="AC42" s="81">
        <v>0.2</v>
      </c>
      <c r="AD42" s="83">
        <v>2.2999999999999998</v>
      </c>
      <c r="AE42" s="84">
        <f t="shared" si="3"/>
        <v>180.79999999999998</v>
      </c>
    </row>
    <row r="43" spans="1:31" x14ac:dyDescent="0.2">
      <c r="A43" s="106" t="s">
        <v>68</v>
      </c>
      <c r="B43" s="55" t="s">
        <v>106</v>
      </c>
      <c r="C43" s="55" t="s">
        <v>49</v>
      </c>
      <c r="D43" s="55">
        <v>10</v>
      </c>
      <c r="E43" s="58"/>
      <c r="F43" s="58"/>
      <c r="G43" s="79">
        <v>39</v>
      </c>
      <c r="H43" s="135">
        <f t="shared" si="0"/>
        <v>7</v>
      </c>
      <c r="I43" s="79">
        <v>46</v>
      </c>
      <c r="J43" s="79">
        <v>45</v>
      </c>
      <c r="K43" s="135">
        <f t="shared" si="1"/>
        <v>-2</v>
      </c>
      <c r="L43" s="79">
        <v>43</v>
      </c>
      <c r="M43" s="79">
        <v>53</v>
      </c>
      <c r="N43" s="135">
        <f t="shared" si="2"/>
        <v>2</v>
      </c>
      <c r="O43" s="79">
        <v>55</v>
      </c>
      <c r="P43" s="111">
        <v>1</v>
      </c>
      <c r="Q43" s="81">
        <v>393</v>
      </c>
      <c r="R43" s="82">
        <v>214</v>
      </c>
      <c r="S43" s="82">
        <v>4469</v>
      </c>
      <c r="T43" s="82">
        <v>33.1</v>
      </c>
      <c r="U43" s="82">
        <v>9.3000000000000007</v>
      </c>
      <c r="V43" s="81">
        <v>41.5</v>
      </c>
      <c r="W43" s="83">
        <v>1.9</v>
      </c>
      <c r="X43" s="82">
        <v>0</v>
      </c>
      <c r="Y43" s="82">
        <v>0</v>
      </c>
      <c r="Z43" s="82">
        <v>0</v>
      </c>
      <c r="AA43" s="81">
        <v>0</v>
      </c>
      <c r="AB43" s="82">
        <v>0</v>
      </c>
      <c r="AC43" s="81">
        <v>0.8</v>
      </c>
      <c r="AD43" s="83">
        <v>1.5</v>
      </c>
      <c r="AE43" s="84">
        <f t="shared" si="3"/>
        <v>316.00999999999993</v>
      </c>
    </row>
    <row r="44" spans="1:31" x14ac:dyDescent="0.2">
      <c r="A44" s="106" t="s">
        <v>67</v>
      </c>
      <c r="B44" s="55" t="s">
        <v>105</v>
      </c>
      <c r="C44" s="55" t="s">
        <v>54</v>
      </c>
      <c r="D44" s="55">
        <v>7</v>
      </c>
      <c r="E44" s="58"/>
      <c r="F44" s="58"/>
      <c r="G44" s="79">
        <v>40</v>
      </c>
      <c r="H44" s="135">
        <f t="shared" si="0"/>
        <v>-3</v>
      </c>
      <c r="I44" s="79">
        <v>37</v>
      </c>
      <c r="J44" s="79">
        <v>40</v>
      </c>
      <c r="K44" s="135">
        <f t="shared" si="1"/>
        <v>-3</v>
      </c>
      <c r="L44" s="79">
        <v>37</v>
      </c>
      <c r="M44" s="79">
        <v>40</v>
      </c>
      <c r="N44" s="135">
        <f t="shared" si="2"/>
        <v>0</v>
      </c>
      <c r="O44" s="79">
        <v>40</v>
      </c>
      <c r="P44" s="111">
        <v>0.99</v>
      </c>
      <c r="Q44" s="81">
        <v>0</v>
      </c>
      <c r="R44" s="82">
        <v>0</v>
      </c>
      <c r="S44" s="82">
        <v>0</v>
      </c>
      <c r="T44" s="82">
        <v>0</v>
      </c>
      <c r="U44" s="82">
        <v>0</v>
      </c>
      <c r="V44" s="81">
        <v>0</v>
      </c>
      <c r="W44" s="83">
        <v>0</v>
      </c>
      <c r="X44" s="82">
        <v>75.3</v>
      </c>
      <c r="Y44" s="82">
        <v>1011</v>
      </c>
      <c r="Z44" s="82">
        <v>7.8</v>
      </c>
      <c r="AA44" s="81">
        <v>0</v>
      </c>
      <c r="AB44" s="82">
        <v>0</v>
      </c>
      <c r="AC44" s="81">
        <v>0.2</v>
      </c>
      <c r="AD44" s="83">
        <v>0.9</v>
      </c>
      <c r="AE44" s="84">
        <f t="shared" si="3"/>
        <v>146.49999999999997</v>
      </c>
    </row>
    <row r="45" spans="1:31" x14ac:dyDescent="0.2">
      <c r="A45" s="106" t="s">
        <v>90</v>
      </c>
      <c r="B45" s="55" t="s">
        <v>105</v>
      </c>
      <c r="C45" s="55" t="s">
        <v>102</v>
      </c>
      <c r="D45" s="55">
        <v>5</v>
      </c>
      <c r="E45" s="58"/>
      <c r="F45" s="58"/>
      <c r="G45" s="79">
        <v>41</v>
      </c>
      <c r="H45" s="135">
        <f t="shared" si="0"/>
        <v>-1</v>
      </c>
      <c r="I45" s="79">
        <v>40</v>
      </c>
      <c r="J45" s="79">
        <v>47</v>
      </c>
      <c r="K45" s="135">
        <f t="shared" si="1"/>
        <v>6</v>
      </c>
      <c r="L45" s="79">
        <v>53</v>
      </c>
      <c r="M45" s="79">
        <v>48</v>
      </c>
      <c r="N45" s="135">
        <f t="shared" si="2"/>
        <v>4</v>
      </c>
      <c r="O45" s="79">
        <v>52</v>
      </c>
      <c r="P45" s="111">
        <v>0.98</v>
      </c>
      <c r="Q45" s="81">
        <v>0</v>
      </c>
      <c r="R45" s="82">
        <v>0</v>
      </c>
      <c r="S45" s="82">
        <v>0</v>
      </c>
      <c r="T45" s="82">
        <v>0</v>
      </c>
      <c r="U45" s="82">
        <v>0</v>
      </c>
      <c r="V45" s="81">
        <v>26</v>
      </c>
      <c r="W45" s="83">
        <v>0.2</v>
      </c>
      <c r="X45" s="82">
        <v>89</v>
      </c>
      <c r="Y45" s="82">
        <v>1115</v>
      </c>
      <c r="Z45" s="82">
        <v>6.6</v>
      </c>
      <c r="AA45" s="81">
        <v>0</v>
      </c>
      <c r="AB45" s="82">
        <v>0</v>
      </c>
      <c r="AC45" s="81">
        <v>0.2</v>
      </c>
      <c r="AD45" s="83">
        <v>0.7</v>
      </c>
      <c r="AE45" s="84">
        <f t="shared" si="3"/>
        <v>153.89999999999998</v>
      </c>
    </row>
    <row r="46" spans="1:31" x14ac:dyDescent="0.2">
      <c r="A46" s="106" t="s">
        <v>398</v>
      </c>
      <c r="B46" s="55" t="s">
        <v>104</v>
      </c>
      <c r="C46" s="55" t="s">
        <v>55</v>
      </c>
      <c r="D46" s="55">
        <v>4</v>
      </c>
      <c r="E46" s="58"/>
      <c r="F46" s="58"/>
      <c r="G46" s="79">
        <v>42</v>
      </c>
      <c r="H46" s="135">
        <f t="shared" si="0"/>
        <v>26</v>
      </c>
      <c r="I46" s="79">
        <v>68</v>
      </c>
      <c r="J46" s="79">
        <v>43</v>
      </c>
      <c r="K46" s="135">
        <f t="shared" si="1"/>
        <v>28</v>
      </c>
      <c r="L46" s="79">
        <v>71</v>
      </c>
      <c r="M46" s="79">
        <v>59</v>
      </c>
      <c r="N46" s="135">
        <f t="shared" si="2"/>
        <v>2</v>
      </c>
      <c r="O46" s="79">
        <v>61</v>
      </c>
      <c r="P46" s="111">
        <v>0.94</v>
      </c>
      <c r="Q46" s="81">
        <v>0</v>
      </c>
      <c r="R46" s="82">
        <v>0</v>
      </c>
      <c r="S46" s="82">
        <v>0</v>
      </c>
      <c r="T46" s="82">
        <v>0</v>
      </c>
      <c r="U46" s="82">
        <v>0</v>
      </c>
      <c r="V46" s="81">
        <v>845</v>
      </c>
      <c r="W46" s="83">
        <v>5.9</v>
      </c>
      <c r="X46" s="82">
        <v>21.7</v>
      </c>
      <c r="Y46" s="82">
        <v>176</v>
      </c>
      <c r="Z46" s="82">
        <v>1</v>
      </c>
      <c r="AA46" s="81">
        <v>0</v>
      </c>
      <c r="AB46" s="82">
        <v>0</v>
      </c>
      <c r="AC46" s="81">
        <v>0.1</v>
      </c>
      <c r="AD46" s="83">
        <v>1.8</v>
      </c>
      <c r="AE46" s="84">
        <f t="shared" si="3"/>
        <v>140.1</v>
      </c>
    </row>
    <row r="47" spans="1:31" x14ac:dyDescent="0.2">
      <c r="A47" s="106" t="s">
        <v>290</v>
      </c>
      <c r="B47" s="55" t="s">
        <v>105</v>
      </c>
      <c r="C47" s="55" t="s">
        <v>22</v>
      </c>
      <c r="D47" s="55">
        <v>8</v>
      </c>
      <c r="E47" s="58"/>
      <c r="F47" s="58"/>
      <c r="G47" s="79">
        <v>43</v>
      </c>
      <c r="H47" s="135">
        <f t="shared" si="0"/>
        <v>5</v>
      </c>
      <c r="I47" s="79">
        <v>48</v>
      </c>
      <c r="J47" s="79">
        <v>51</v>
      </c>
      <c r="K47" s="135">
        <f t="shared" si="1"/>
        <v>3</v>
      </c>
      <c r="L47" s="79">
        <v>54</v>
      </c>
      <c r="M47" s="79">
        <v>57</v>
      </c>
      <c r="N47" s="135">
        <f t="shared" si="2"/>
        <v>-4</v>
      </c>
      <c r="O47" s="79">
        <v>53</v>
      </c>
      <c r="P47" s="111">
        <v>0.98</v>
      </c>
      <c r="Q47" s="81">
        <v>0</v>
      </c>
      <c r="R47" s="82">
        <v>0</v>
      </c>
      <c r="S47" s="82">
        <v>0</v>
      </c>
      <c r="T47" s="82">
        <v>0</v>
      </c>
      <c r="U47" s="82">
        <v>0</v>
      </c>
      <c r="V47" s="81">
        <v>23.4</v>
      </c>
      <c r="W47" s="83">
        <v>0.2</v>
      </c>
      <c r="X47" s="82">
        <v>51.9</v>
      </c>
      <c r="Y47" s="82">
        <v>986</v>
      </c>
      <c r="Z47" s="82">
        <v>7.6</v>
      </c>
      <c r="AA47" s="81">
        <v>0</v>
      </c>
      <c r="AB47" s="82">
        <v>0</v>
      </c>
      <c r="AC47" s="81">
        <v>0.2</v>
      </c>
      <c r="AD47" s="83">
        <v>0.3</v>
      </c>
      <c r="AE47" s="84">
        <f t="shared" si="3"/>
        <v>147.54000000000002</v>
      </c>
    </row>
    <row r="48" spans="1:31" x14ac:dyDescent="0.2">
      <c r="A48" s="106" t="s">
        <v>393</v>
      </c>
      <c r="B48" s="55" t="s">
        <v>106</v>
      </c>
      <c r="C48" s="55" t="s">
        <v>45</v>
      </c>
      <c r="D48" s="55">
        <v>9</v>
      </c>
      <c r="E48" s="58"/>
      <c r="F48" s="58"/>
      <c r="G48" s="79">
        <v>44</v>
      </c>
      <c r="H48" s="135">
        <f t="shared" si="0"/>
        <v>-6</v>
      </c>
      <c r="I48" s="79">
        <v>38</v>
      </c>
      <c r="J48" s="79">
        <v>67</v>
      </c>
      <c r="K48" s="135">
        <f t="shared" si="1"/>
        <v>-4</v>
      </c>
      <c r="L48" s="79">
        <v>63</v>
      </c>
      <c r="M48" s="79">
        <v>73</v>
      </c>
      <c r="N48" s="135">
        <f t="shared" si="2"/>
        <v>-8</v>
      </c>
      <c r="O48" s="79">
        <v>65</v>
      </c>
      <c r="P48" s="111">
        <v>1</v>
      </c>
      <c r="Q48" s="81">
        <v>292</v>
      </c>
      <c r="R48" s="82">
        <v>151</v>
      </c>
      <c r="S48" s="82">
        <v>3592</v>
      </c>
      <c r="T48" s="82">
        <v>23.5</v>
      </c>
      <c r="U48" s="82">
        <v>7.4</v>
      </c>
      <c r="V48" s="81">
        <v>804</v>
      </c>
      <c r="W48" s="83">
        <v>5.8</v>
      </c>
      <c r="X48" s="82">
        <v>0</v>
      </c>
      <c r="Y48" s="82">
        <v>0</v>
      </c>
      <c r="Z48" s="82">
        <v>0</v>
      </c>
      <c r="AA48" s="81">
        <v>0</v>
      </c>
      <c r="AB48" s="82">
        <v>0</v>
      </c>
      <c r="AC48" s="81">
        <v>0.7</v>
      </c>
      <c r="AD48" s="83">
        <v>9.9</v>
      </c>
      <c r="AE48" s="84">
        <f t="shared" si="3"/>
        <v>327.08</v>
      </c>
    </row>
    <row r="49" spans="1:31" x14ac:dyDescent="0.2">
      <c r="A49" s="106" t="s">
        <v>28</v>
      </c>
      <c r="B49" s="55" t="s">
        <v>105</v>
      </c>
      <c r="C49" s="55" t="s">
        <v>19</v>
      </c>
      <c r="D49" s="55">
        <v>8</v>
      </c>
      <c r="E49" s="58"/>
      <c r="F49" s="58"/>
      <c r="G49" s="79">
        <v>45</v>
      </c>
      <c r="H49" s="135">
        <f t="shared" si="0"/>
        <v>-1</v>
      </c>
      <c r="I49" s="79">
        <v>44</v>
      </c>
      <c r="J49" s="79">
        <v>44</v>
      </c>
      <c r="K49" s="135">
        <f t="shared" si="1"/>
        <v>-3</v>
      </c>
      <c r="L49" s="79">
        <v>41</v>
      </c>
      <c r="M49" s="79">
        <v>38</v>
      </c>
      <c r="N49" s="135">
        <f t="shared" si="2"/>
        <v>10</v>
      </c>
      <c r="O49" s="79">
        <v>48</v>
      </c>
      <c r="P49" s="111">
        <v>0.99</v>
      </c>
      <c r="Q49" s="81">
        <v>0</v>
      </c>
      <c r="R49" s="82">
        <v>0</v>
      </c>
      <c r="S49" s="82">
        <v>0</v>
      </c>
      <c r="T49" s="82">
        <v>0</v>
      </c>
      <c r="U49" s="82">
        <v>0</v>
      </c>
      <c r="V49" s="81">
        <v>0</v>
      </c>
      <c r="W49" s="83">
        <v>0</v>
      </c>
      <c r="X49" s="82">
        <v>84</v>
      </c>
      <c r="Y49" s="82">
        <v>1093</v>
      </c>
      <c r="Z49" s="82">
        <v>6</v>
      </c>
      <c r="AA49" s="81">
        <v>0</v>
      </c>
      <c r="AB49" s="82">
        <v>0</v>
      </c>
      <c r="AC49" s="81">
        <v>0.1</v>
      </c>
      <c r="AD49" s="83">
        <v>0.4</v>
      </c>
      <c r="AE49" s="84">
        <f t="shared" si="3"/>
        <v>144.69999999999999</v>
      </c>
    </row>
    <row r="50" spans="1:31" x14ac:dyDescent="0.2">
      <c r="A50" s="106" t="s">
        <v>79</v>
      </c>
      <c r="B50" s="55" t="s">
        <v>105</v>
      </c>
      <c r="C50" s="55" t="s">
        <v>98</v>
      </c>
      <c r="D50" s="55">
        <v>9</v>
      </c>
      <c r="E50" s="58"/>
      <c r="F50" s="58"/>
      <c r="G50" s="79">
        <v>46</v>
      </c>
      <c r="H50" s="135">
        <f t="shared" si="0"/>
        <v>-1</v>
      </c>
      <c r="I50" s="79">
        <v>45</v>
      </c>
      <c r="J50" s="79">
        <v>49</v>
      </c>
      <c r="K50" s="135">
        <f t="shared" si="1"/>
        <v>-4</v>
      </c>
      <c r="L50" s="79">
        <v>45</v>
      </c>
      <c r="M50" s="79">
        <v>50</v>
      </c>
      <c r="N50" s="135">
        <f t="shared" si="2"/>
        <v>-4</v>
      </c>
      <c r="O50" s="79">
        <v>46</v>
      </c>
      <c r="P50" s="111">
        <v>0.98</v>
      </c>
      <c r="Q50" s="81">
        <v>0</v>
      </c>
      <c r="R50" s="82">
        <v>0</v>
      </c>
      <c r="S50" s="82">
        <v>0</v>
      </c>
      <c r="T50" s="82">
        <v>0</v>
      </c>
      <c r="U50" s="82">
        <v>0</v>
      </c>
      <c r="V50" s="81">
        <v>0</v>
      </c>
      <c r="W50" s="83">
        <v>0</v>
      </c>
      <c r="X50" s="82">
        <v>75.8</v>
      </c>
      <c r="Y50" s="82">
        <v>1057</v>
      </c>
      <c r="Z50" s="82">
        <v>7.5</v>
      </c>
      <c r="AA50" s="81">
        <v>0</v>
      </c>
      <c r="AB50" s="82">
        <v>0</v>
      </c>
      <c r="AC50" s="81">
        <v>0.2</v>
      </c>
      <c r="AD50" s="83">
        <v>0.7</v>
      </c>
      <c r="AE50" s="84">
        <f t="shared" si="3"/>
        <v>149.69999999999999</v>
      </c>
    </row>
    <row r="51" spans="1:31" x14ac:dyDescent="0.2">
      <c r="A51" s="106" t="s">
        <v>116</v>
      </c>
      <c r="B51" s="55" t="s">
        <v>106</v>
      </c>
      <c r="C51" s="55" t="s">
        <v>26</v>
      </c>
      <c r="D51" s="55">
        <v>6</v>
      </c>
      <c r="E51" s="58"/>
      <c r="F51" s="58"/>
      <c r="G51" s="79">
        <v>47</v>
      </c>
      <c r="H51" s="135">
        <f t="shared" si="0"/>
        <v>2</v>
      </c>
      <c r="I51" s="79">
        <v>49</v>
      </c>
      <c r="J51" s="79">
        <v>52</v>
      </c>
      <c r="K51" s="135">
        <f t="shared" si="1"/>
        <v>-4</v>
      </c>
      <c r="L51" s="79">
        <v>48</v>
      </c>
      <c r="M51" s="79">
        <v>58</v>
      </c>
      <c r="N51" s="135">
        <f t="shared" si="2"/>
        <v>-11</v>
      </c>
      <c r="O51" s="79">
        <v>47</v>
      </c>
      <c r="P51" s="111">
        <v>0.99</v>
      </c>
      <c r="Q51" s="81">
        <v>400</v>
      </c>
      <c r="R51" s="82">
        <v>204</v>
      </c>
      <c r="S51" s="82">
        <v>4735</v>
      </c>
      <c r="T51" s="82">
        <v>30.7</v>
      </c>
      <c r="U51" s="82">
        <v>14.3</v>
      </c>
      <c r="V51" s="81">
        <v>103</v>
      </c>
      <c r="W51" s="83">
        <v>0.5</v>
      </c>
      <c r="X51" s="82">
        <v>0</v>
      </c>
      <c r="Y51" s="82">
        <v>0</v>
      </c>
      <c r="Z51" s="82">
        <v>0</v>
      </c>
      <c r="AA51" s="81">
        <v>0</v>
      </c>
      <c r="AB51" s="82">
        <v>0</v>
      </c>
      <c r="AC51" s="81">
        <v>0.7</v>
      </c>
      <c r="AD51" s="83">
        <v>2.9</v>
      </c>
      <c r="AE51" s="84">
        <f t="shared" si="3"/>
        <v>306.79999999999995</v>
      </c>
    </row>
    <row r="52" spans="1:31" x14ac:dyDescent="0.2">
      <c r="A52" s="106" t="s">
        <v>115</v>
      </c>
      <c r="B52" s="55" t="s">
        <v>106</v>
      </c>
      <c r="C52" s="55" t="s">
        <v>52</v>
      </c>
      <c r="D52" s="55">
        <v>9</v>
      </c>
      <c r="E52" s="58"/>
      <c r="F52" s="58"/>
      <c r="G52" s="79">
        <v>48</v>
      </c>
      <c r="H52" s="135">
        <f t="shared" si="0"/>
        <v>4</v>
      </c>
      <c r="I52" s="79">
        <v>52</v>
      </c>
      <c r="J52" s="79">
        <v>60</v>
      </c>
      <c r="K52" s="135">
        <f t="shared" si="1"/>
        <v>-8</v>
      </c>
      <c r="L52" s="79">
        <v>52</v>
      </c>
      <c r="M52" s="79">
        <v>65</v>
      </c>
      <c r="N52" s="135">
        <f t="shared" si="2"/>
        <v>-7</v>
      </c>
      <c r="O52" s="79">
        <v>58</v>
      </c>
      <c r="P52" s="111">
        <v>0.98</v>
      </c>
      <c r="Q52" s="81">
        <v>404</v>
      </c>
      <c r="R52" s="82">
        <v>252</v>
      </c>
      <c r="S52" s="82">
        <v>4724</v>
      </c>
      <c r="T52" s="82">
        <v>28.3</v>
      </c>
      <c r="U52" s="82">
        <v>15.6</v>
      </c>
      <c r="V52" s="81">
        <v>108</v>
      </c>
      <c r="W52" s="83">
        <v>1.6</v>
      </c>
      <c r="X52" s="82">
        <v>0</v>
      </c>
      <c r="Y52" s="82">
        <v>0</v>
      </c>
      <c r="Z52" s="82">
        <v>0</v>
      </c>
      <c r="AA52" s="81">
        <v>0</v>
      </c>
      <c r="AB52" s="82">
        <v>0</v>
      </c>
      <c r="AC52" s="81">
        <v>0.7</v>
      </c>
      <c r="AD52" s="83">
        <v>3.5</v>
      </c>
      <c r="AE52" s="84">
        <f t="shared" si="3"/>
        <v>301.36</v>
      </c>
    </row>
    <row r="53" spans="1:31" x14ac:dyDescent="0.2">
      <c r="A53" s="106" t="s">
        <v>286</v>
      </c>
      <c r="B53" s="55" t="s">
        <v>105</v>
      </c>
      <c r="C53" s="55" t="s">
        <v>50</v>
      </c>
      <c r="D53" s="55">
        <v>5</v>
      </c>
      <c r="E53" s="58"/>
      <c r="F53" s="58"/>
      <c r="G53" s="79">
        <v>49</v>
      </c>
      <c r="H53" s="135">
        <f t="shared" si="0"/>
        <v>4</v>
      </c>
      <c r="I53" s="79">
        <v>53</v>
      </c>
      <c r="J53" s="79">
        <v>48</v>
      </c>
      <c r="K53" s="135">
        <f t="shared" si="1"/>
        <v>7</v>
      </c>
      <c r="L53" s="79">
        <v>55</v>
      </c>
      <c r="M53" s="79">
        <v>45</v>
      </c>
      <c r="N53" s="135">
        <f t="shared" si="2"/>
        <v>5</v>
      </c>
      <c r="O53" s="79">
        <v>50</v>
      </c>
      <c r="P53" s="111">
        <v>0.97</v>
      </c>
      <c r="Q53" s="81">
        <v>0</v>
      </c>
      <c r="R53" s="82">
        <v>0</v>
      </c>
      <c r="S53" s="82">
        <v>0</v>
      </c>
      <c r="T53" s="82">
        <v>0</v>
      </c>
      <c r="U53" s="82">
        <v>0</v>
      </c>
      <c r="V53" s="81">
        <v>45.1</v>
      </c>
      <c r="W53" s="83">
        <v>0.1</v>
      </c>
      <c r="X53" s="82">
        <v>80.2</v>
      </c>
      <c r="Y53" s="82">
        <v>1023</v>
      </c>
      <c r="Z53" s="82">
        <v>5.3</v>
      </c>
      <c r="AA53" s="81">
        <v>287</v>
      </c>
      <c r="AB53" s="82">
        <v>0.5</v>
      </c>
      <c r="AC53" s="81">
        <v>0.1</v>
      </c>
      <c r="AD53" s="83">
        <v>0.9</v>
      </c>
      <c r="AE53" s="84">
        <f t="shared" si="3"/>
        <v>140.60999999999996</v>
      </c>
    </row>
    <row r="54" spans="1:31" x14ac:dyDescent="0.2">
      <c r="A54" s="106" t="s">
        <v>394</v>
      </c>
      <c r="B54" s="55" t="s">
        <v>106</v>
      </c>
      <c r="C54" s="55" t="s">
        <v>101</v>
      </c>
      <c r="D54" s="55">
        <v>12</v>
      </c>
      <c r="E54" s="58"/>
      <c r="F54" s="58"/>
      <c r="G54" s="79">
        <v>50</v>
      </c>
      <c r="H54" s="135">
        <f t="shared" si="0"/>
        <v>-3</v>
      </c>
      <c r="I54" s="79">
        <v>47</v>
      </c>
      <c r="J54" s="79">
        <v>73</v>
      </c>
      <c r="K54" s="135">
        <f t="shared" si="1"/>
        <v>-6</v>
      </c>
      <c r="L54" s="79">
        <v>67</v>
      </c>
      <c r="M54" s="79">
        <v>77</v>
      </c>
      <c r="N54" s="135">
        <f t="shared" si="2"/>
        <v>-5</v>
      </c>
      <c r="O54" s="79">
        <v>72</v>
      </c>
      <c r="P54" s="111">
        <v>0.99</v>
      </c>
      <c r="Q54" s="81">
        <v>298</v>
      </c>
      <c r="R54" s="82">
        <v>156</v>
      </c>
      <c r="S54" s="82">
        <v>3593</v>
      </c>
      <c r="T54" s="82">
        <v>26.8</v>
      </c>
      <c r="U54" s="82">
        <v>7.5</v>
      </c>
      <c r="V54" s="81">
        <v>473</v>
      </c>
      <c r="W54" s="83">
        <v>3</v>
      </c>
      <c r="X54" s="82">
        <v>0</v>
      </c>
      <c r="Y54" s="82">
        <v>0</v>
      </c>
      <c r="Z54" s="82">
        <v>0</v>
      </c>
      <c r="AA54" s="81">
        <v>0</v>
      </c>
      <c r="AB54" s="82">
        <v>0</v>
      </c>
      <c r="AC54" s="81">
        <v>0.7</v>
      </c>
      <c r="AD54" s="83">
        <v>3.9</v>
      </c>
      <c r="AE54" s="84">
        <f t="shared" si="3"/>
        <v>302.32</v>
      </c>
    </row>
    <row r="55" spans="1:31" x14ac:dyDescent="0.2">
      <c r="A55" s="106" t="s">
        <v>284</v>
      </c>
      <c r="B55" s="55" t="s">
        <v>106</v>
      </c>
      <c r="C55" s="55" t="s">
        <v>102</v>
      </c>
      <c r="D55" s="55">
        <v>5</v>
      </c>
      <c r="E55" s="58"/>
      <c r="F55" s="58"/>
      <c r="G55" s="79">
        <v>51</v>
      </c>
      <c r="H55" s="135">
        <f t="shared" si="0"/>
        <v>-10</v>
      </c>
      <c r="I55" s="79">
        <v>41</v>
      </c>
      <c r="J55" s="79">
        <v>63</v>
      </c>
      <c r="K55" s="135">
        <f t="shared" si="1"/>
        <v>-3</v>
      </c>
      <c r="L55" s="79">
        <v>60</v>
      </c>
      <c r="M55" s="79">
        <v>68</v>
      </c>
      <c r="N55" s="135">
        <f t="shared" si="2"/>
        <v>-2</v>
      </c>
      <c r="O55" s="79">
        <v>66</v>
      </c>
      <c r="P55" s="111">
        <v>0.99</v>
      </c>
      <c r="Q55" s="81">
        <v>314</v>
      </c>
      <c r="R55" s="82">
        <v>162</v>
      </c>
      <c r="S55" s="82">
        <v>3610</v>
      </c>
      <c r="T55" s="82">
        <v>25.9</v>
      </c>
      <c r="U55" s="82">
        <v>6.8</v>
      </c>
      <c r="V55" s="81">
        <v>588</v>
      </c>
      <c r="W55" s="83">
        <v>4</v>
      </c>
      <c r="X55" s="82">
        <v>0</v>
      </c>
      <c r="Y55" s="82">
        <v>0</v>
      </c>
      <c r="Z55" s="82">
        <v>0</v>
      </c>
      <c r="AA55" s="81">
        <v>0</v>
      </c>
      <c r="AB55" s="82">
        <v>0</v>
      </c>
      <c r="AC55" s="81">
        <v>0.7</v>
      </c>
      <c r="AD55" s="83">
        <v>10</v>
      </c>
      <c r="AE55" s="84">
        <f t="shared" si="3"/>
        <v>305.39999999999998</v>
      </c>
    </row>
    <row r="56" spans="1:31" x14ac:dyDescent="0.2">
      <c r="A56" s="106" t="s">
        <v>288</v>
      </c>
      <c r="B56" s="55" t="s">
        <v>105</v>
      </c>
      <c r="C56" s="55" t="s">
        <v>14</v>
      </c>
      <c r="D56" s="55">
        <v>9</v>
      </c>
      <c r="E56" s="58"/>
      <c r="F56" s="58"/>
      <c r="G56" s="79">
        <v>52</v>
      </c>
      <c r="H56" s="135">
        <f t="shared" si="0"/>
        <v>2</v>
      </c>
      <c r="I56" s="79">
        <v>54</v>
      </c>
      <c r="J56" s="79">
        <v>54</v>
      </c>
      <c r="K56" s="135">
        <f t="shared" si="1"/>
        <v>2</v>
      </c>
      <c r="L56" s="79">
        <v>56</v>
      </c>
      <c r="M56" s="79">
        <v>51</v>
      </c>
      <c r="N56" s="135">
        <f t="shared" si="2"/>
        <v>3</v>
      </c>
      <c r="O56" s="79">
        <v>54</v>
      </c>
      <c r="P56" s="111">
        <v>0.98</v>
      </c>
      <c r="Q56" s="81">
        <v>0</v>
      </c>
      <c r="R56" s="82">
        <v>0</v>
      </c>
      <c r="S56" s="82">
        <v>0</v>
      </c>
      <c r="T56" s="82">
        <v>0</v>
      </c>
      <c r="U56" s="82">
        <v>0</v>
      </c>
      <c r="V56" s="81">
        <v>0</v>
      </c>
      <c r="W56" s="83">
        <v>0</v>
      </c>
      <c r="X56" s="82">
        <v>71.400000000000006</v>
      </c>
      <c r="Y56" s="82">
        <v>981</v>
      </c>
      <c r="Z56" s="82">
        <v>8.8000000000000007</v>
      </c>
      <c r="AA56" s="81">
        <v>32.1</v>
      </c>
      <c r="AB56" s="82">
        <v>0.1</v>
      </c>
      <c r="AC56" s="81">
        <v>0.2</v>
      </c>
      <c r="AD56" s="83">
        <v>0.6</v>
      </c>
      <c r="AE56" s="84">
        <f t="shared" si="3"/>
        <v>150.70000000000002</v>
      </c>
    </row>
    <row r="57" spans="1:31" x14ac:dyDescent="0.2">
      <c r="A57" s="106" t="s">
        <v>88</v>
      </c>
      <c r="B57" s="55" t="s">
        <v>107</v>
      </c>
      <c r="C57" s="55" t="s">
        <v>26</v>
      </c>
      <c r="D57" s="55">
        <v>6</v>
      </c>
      <c r="E57" s="58"/>
      <c r="F57" s="58"/>
      <c r="G57" s="79">
        <v>53</v>
      </c>
      <c r="H57" s="135">
        <f t="shared" si="0"/>
        <v>2</v>
      </c>
      <c r="I57" s="79">
        <v>55</v>
      </c>
      <c r="J57" s="79">
        <v>68</v>
      </c>
      <c r="K57" s="135">
        <f t="shared" si="1"/>
        <v>-11</v>
      </c>
      <c r="L57" s="79">
        <v>57</v>
      </c>
      <c r="M57" s="79">
        <v>52</v>
      </c>
      <c r="N57" s="135">
        <f t="shared" si="2"/>
        <v>12</v>
      </c>
      <c r="O57" s="79">
        <v>64</v>
      </c>
      <c r="P57" s="111">
        <v>1</v>
      </c>
      <c r="Q57" s="81">
        <v>0</v>
      </c>
      <c r="R57" s="82">
        <v>0</v>
      </c>
      <c r="S57" s="82">
        <v>0</v>
      </c>
      <c r="T57" s="82">
        <v>0</v>
      </c>
      <c r="U57" s="82">
        <v>0</v>
      </c>
      <c r="V57" s="81">
        <v>0</v>
      </c>
      <c r="W57" s="83">
        <v>0</v>
      </c>
      <c r="X57" s="82">
        <v>84.1</v>
      </c>
      <c r="Y57" s="82">
        <v>960</v>
      </c>
      <c r="Z57" s="82">
        <v>7.2</v>
      </c>
      <c r="AA57" s="81">
        <v>0</v>
      </c>
      <c r="AB57" s="82">
        <v>0</v>
      </c>
      <c r="AC57" s="81">
        <v>0.2</v>
      </c>
      <c r="AD57" s="83">
        <v>0</v>
      </c>
      <c r="AE57" s="84">
        <f t="shared" si="3"/>
        <v>139.6</v>
      </c>
    </row>
    <row r="58" spans="1:31" x14ac:dyDescent="0.2">
      <c r="A58" s="106" t="s">
        <v>130</v>
      </c>
      <c r="B58" s="55" t="s">
        <v>104</v>
      </c>
      <c r="C58" s="55" t="s">
        <v>11</v>
      </c>
      <c r="D58" s="55">
        <v>7</v>
      </c>
      <c r="E58" s="58"/>
      <c r="F58" s="58"/>
      <c r="G58" s="79">
        <v>54</v>
      </c>
      <c r="H58" s="135">
        <f t="shared" si="0"/>
        <v>-3</v>
      </c>
      <c r="I58" s="79">
        <v>51</v>
      </c>
      <c r="J58" s="79">
        <v>41</v>
      </c>
      <c r="K58" s="135">
        <f t="shared" si="1"/>
        <v>-3</v>
      </c>
      <c r="L58" s="79">
        <v>38</v>
      </c>
      <c r="M58" s="79">
        <v>34</v>
      </c>
      <c r="N58" s="135">
        <f t="shared" si="2"/>
        <v>1</v>
      </c>
      <c r="O58" s="79">
        <v>35</v>
      </c>
      <c r="P58" s="111">
        <v>0.96</v>
      </c>
      <c r="Q58" s="81">
        <v>0</v>
      </c>
      <c r="R58" s="82">
        <v>0</v>
      </c>
      <c r="S58" s="82">
        <v>0</v>
      </c>
      <c r="T58" s="82">
        <v>0</v>
      </c>
      <c r="U58" s="82">
        <v>0</v>
      </c>
      <c r="V58" s="81">
        <v>985</v>
      </c>
      <c r="W58" s="83">
        <v>4.8</v>
      </c>
      <c r="X58" s="82">
        <v>41.3</v>
      </c>
      <c r="Y58" s="82">
        <v>334</v>
      </c>
      <c r="Z58" s="82">
        <v>1.1000000000000001</v>
      </c>
      <c r="AA58" s="81">
        <v>0</v>
      </c>
      <c r="AB58" s="82">
        <v>0</v>
      </c>
      <c r="AC58" s="81">
        <v>0.1</v>
      </c>
      <c r="AD58" s="83">
        <v>2.4</v>
      </c>
      <c r="AE58" s="84">
        <f t="shared" si="3"/>
        <v>162.69999999999996</v>
      </c>
    </row>
    <row r="59" spans="1:31" x14ac:dyDescent="0.2">
      <c r="A59" s="106" t="s">
        <v>392</v>
      </c>
      <c r="B59" s="55" t="s">
        <v>104</v>
      </c>
      <c r="C59" s="55" t="s">
        <v>56</v>
      </c>
      <c r="D59" s="55">
        <v>6</v>
      </c>
      <c r="E59" s="58"/>
      <c r="F59" s="58"/>
      <c r="G59" s="79">
        <v>55</v>
      </c>
      <c r="H59" s="135">
        <f t="shared" si="0"/>
        <v>-21</v>
      </c>
      <c r="I59" s="79">
        <v>34</v>
      </c>
      <c r="J59" s="79">
        <v>35</v>
      </c>
      <c r="K59" s="135">
        <f t="shared" si="1"/>
        <v>1</v>
      </c>
      <c r="L59" s="79">
        <v>36</v>
      </c>
      <c r="M59" s="79">
        <v>39</v>
      </c>
      <c r="N59" s="135">
        <f t="shared" si="2"/>
        <v>-7</v>
      </c>
      <c r="O59" s="79">
        <v>32</v>
      </c>
      <c r="P59" s="111">
        <v>0.95</v>
      </c>
      <c r="Q59" s="81">
        <v>0</v>
      </c>
      <c r="R59" s="82">
        <v>0</v>
      </c>
      <c r="S59" s="82">
        <v>0</v>
      </c>
      <c r="T59" s="82">
        <v>0</v>
      </c>
      <c r="U59" s="82">
        <v>0</v>
      </c>
      <c r="V59" s="81">
        <v>1036</v>
      </c>
      <c r="W59" s="83">
        <v>7.4</v>
      </c>
      <c r="X59" s="82">
        <v>31.4</v>
      </c>
      <c r="Y59" s="82">
        <v>255</v>
      </c>
      <c r="Z59" s="82">
        <v>0.9</v>
      </c>
      <c r="AA59" s="81">
        <v>0</v>
      </c>
      <c r="AB59" s="82">
        <v>0</v>
      </c>
      <c r="AC59" s="81">
        <v>0.2</v>
      </c>
      <c r="AD59" s="83">
        <v>2.1</v>
      </c>
      <c r="AE59" s="84">
        <f t="shared" si="3"/>
        <v>175.10000000000002</v>
      </c>
    </row>
    <row r="60" spans="1:31" x14ac:dyDescent="0.2">
      <c r="A60" s="106" t="s">
        <v>133</v>
      </c>
      <c r="B60" s="55" t="s">
        <v>104</v>
      </c>
      <c r="C60" s="55" t="s">
        <v>54</v>
      </c>
      <c r="D60" s="55">
        <v>7</v>
      </c>
      <c r="E60" s="58"/>
      <c r="F60" s="58"/>
      <c r="G60" s="79">
        <v>56</v>
      </c>
      <c r="H60" s="135">
        <f t="shared" si="0"/>
        <v>0</v>
      </c>
      <c r="I60" s="79">
        <v>56</v>
      </c>
      <c r="J60" s="79">
        <v>39</v>
      </c>
      <c r="K60" s="135">
        <f t="shared" si="1"/>
        <v>8</v>
      </c>
      <c r="L60" s="79">
        <v>47</v>
      </c>
      <c r="M60" s="79">
        <v>20</v>
      </c>
      <c r="N60" s="135">
        <f t="shared" si="2"/>
        <v>22</v>
      </c>
      <c r="O60" s="79">
        <v>42</v>
      </c>
      <c r="P60" s="111">
        <v>0.95</v>
      </c>
      <c r="Q60" s="81">
        <v>0</v>
      </c>
      <c r="R60" s="82">
        <v>0</v>
      </c>
      <c r="S60" s="82">
        <v>0</v>
      </c>
      <c r="T60" s="82">
        <v>0</v>
      </c>
      <c r="U60" s="82">
        <v>0</v>
      </c>
      <c r="V60" s="81">
        <v>365</v>
      </c>
      <c r="W60" s="83">
        <v>2</v>
      </c>
      <c r="X60" s="82">
        <v>87.7</v>
      </c>
      <c r="Y60" s="82">
        <v>715</v>
      </c>
      <c r="Z60" s="82">
        <v>6.2</v>
      </c>
      <c r="AA60" s="81">
        <v>1107</v>
      </c>
      <c r="AB60" s="82">
        <v>0.6</v>
      </c>
      <c r="AC60" s="81">
        <v>0.2</v>
      </c>
      <c r="AD60" s="83">
        <v>0.3</v>
      </c>
      <c r="AE60" s="84">
        <f t="shared" si="3"/>
        <v>160.6</v>
      </c>
    </row>
    <row r="61" spans="1:31" x14ac:dyDescent="0.2">
      <c r="A61" s="106" t="s">
        <v>78</v>
      </c>
      <c r="B61" s="55" t="s">
        <v>107</v>
      </c>
      <c r="C61" s="55" t="s">
        <v>45</v>
      </c>
      <c r="D61" s="55">
        <v>9</v>
      </c>
      <c r="E61" s="58"/>
      <c r="F61" s="58"/>
      <c r="G61" s="79">
        <v>57</v>
      </c>
      <c r="H61" s="135">
        <f t="shared" si="0"/>
        <v>0</v>
      </c>
      <c r="I61" s="79">
        <v>57</v>
      </c>
      <c r="J61" s="79">
        <v>57</v>
      </c>
      <c r="K61" s="135">
        <f t="shared" si="1"/>
        <v>7</v>
      </c>
      <c r="L61" s="79">
        <v>64</v>
      </c>
      <c r="M61" s="79">
        <v>61</v>
      </c>
      <c r="N61" s="135">
        <f t="shared" si="2"/>
        <v>1</v>
      </c>
      <c r="O61" s="79">
        <v>62</v>
      </c>
      <c r="P61" s="111">
        <v>1</v>
      </c>
      <c r="Q61" s="81">
        <v>0</v>
      </c>
      <c r="R61" s="82">
        <v>0</v>
      </c>
      <c r="S61" s="82">
        <v>0</v>
      </c>
      <c r="T61" s="82">
        <v>0</v>
      </c>
      <c r="U61" s="82">
        <v>0</v>
      </c>
      <c r="V61" s="81">
        <v>0</v>
      </c>
      <c r="W61" s="83">
        <v>0</v>
      </c>
      <c r="X61" s="82">
        <v>59.3</v>
      </c>
      <c r="Y61" s="82">
        <v>810</v>
      </c>
      <c r="Z61" s="82">
        <v>6.6</v>
      </c>
      <c r="AA61" s="81">
        <v>0</v>
      </c>
      <c r="AB61" s="82">
        <v>0</v>
      </c>
      <c r="AC61" s="81">
        <v>0.2</v>
      </c>
      <c r="AD61" s="83">
        <v>0.6</v>
      </c>
      <c r="AE61" s="84">
        <f t="shared" si="3"/>
        <v>119.8</v>
      </c>
    </row>
    <row r="62" spans="1:31" x14ac:dyDescent="0.2">
      <c r="A62" s="106" t="s">
        <v>20</v>
      </c>
      <c r="B62" s="55" t="s">
        <v>104</v>
      </c>
      <c r="C62" s="55" t="s">
        <v>47</v>
      </c>
      <c r="D62" s="55">
        <v>8</v>
      </c>
      <c r="E62" s="58"/>
      <c r="F62" s="58"/>
      <c r="G62" s="79">
        <v>58</v>
      </c>
      <c r="H62" s="135">
        <f t="shared" si="0"/>
        <v>6</v>
      </c>
      <c r="I62" s="79">
        <v>64</v>
      </c>
      <c r="J62" s="79">
        <v>56</v>
      </c>
      <c r="K62" s="135">
        <f t="shared" si="1"/>
        <v>9</v>
      </c>
      <c r="L62" s="79">
        <v>65</v>
      </c>
      <c r="M62" s="79">
        <v>60</v>
      </c>
      <c r="N62" s="135">
        <f t="shared" si="2"/>
        <v>3</v>
      </c>
      <c r="O62" s="79">
        <v>63</v>
      </c>
      <c r="P62" s="111">
        <v>0.93</v>
      </c>
      <c r="Q62" s="81">
        <v>0</v>
      </c>
      <c r="R62" s="82">
        <v>0</v>
      </c>
      <c r="S62" s="82">
        <v>0</v>
      </c>
      <c r="T62" s="82">
        <v>0</v>
      </c>
      <c r="U62" s="82">
        <v>0</v>
      </c>
      <c r="V62" s="81">
        <v>969</v>
      </c>
      <c r="W62" s="83">
        <v>5.6</v>
      </c>
      <c r="X62" s="82">
        <v>27.1</v>
      </c>
      <c r="Y62" s="82">
        <v>205</v>
      </c>
      <c r="Z62" s="82">
        <v>0.9</v>
      </c>
      <c r="AA62" s="81">
        <v>0</v>
      </c>
      <c r="AB62" s="82">
        <v>0</v>
      </c>
      <c r="AC62" s="81">
        <v>0.1</v>
      </c>
      <c r="AD62" s="83">
        <v>2.2999999999999998</v>
      </c>
      <c r="AE62" s="84">
        <f t="shared" si="3"/>
        <v>152</v>
      </c>
    </row>
    <row r="63" spans="1:31" x14ac:dyDescent="0.2">
      <c r="A63" s="106" t="s">
        <v>279</v>
      </c>
      <c r="B63" s="55" t="s">
        <v>105</v>
      </c>
      <c r="C63" s="55" t="s">
        <v>55</v>
      </c>
      <c r="D63" s="55">
        <v>4</v>
      </c>
      <c r="E63" s="58"/>
      <c r="F63" s="58"/>
      <c r="G63" s="79">
        <v>59</v>
      </c>
      <c r="H63" s="135">
        <f t="shared" si="0"/>
        <v>-1</v>
      </c>
      <c r="I63" s="79">
        <v>58</v>
      </c>
      <c r="J63" s="79">
        <v>50</v>
      </c>
      <c r="K63" s="135">
        <f t="shared" si="1"/>
        <v>-8</v>
      </c>
      <c r="L63" s="79">
        <v>42</v>
      </c>
      <c r="M63" s="79">
        <v>54</v>
      </c>
      <c r="N63" s="135">
        <f t="shared" si="2"/>
        <v>-9</v>
      </c>
      <c r="O63" s="79">
        <v>45</v>
      </c>
      <c r="P63" s="111">
        <v>0.98</v>
      </c>
      <c r="Q63" s="81">
        <v>0</v>
      </c>
      <c r="R63" s="82">
        <v>0</v>
      </c>
      <c r="S63" s="82">
        <v>0</v>
      </c>
      <c r="T63" s="82">
        <v>0</v>
      </c>
      <c r="U63" s="82">
        <v>0</v>
      </c>
      <c r="V63" s="81">
        <v>0</v>
      </c>
      <c r="W63" s="83">
        <v>0</v>
      </c>
      <c r="X63" s="82">
        <v>74.2</v>
      </c>
      <c r="Y63" s="82">
        <v>1044</v>
      </c>
      <c r="Z63" s="82">
        <v>9.1</v>
      </c>
      <c r="AA63" s="81">
        <v>0</v>
      </c>
      <c r="AB63" s="82">
        <v>0</v>
      </c>
      <c r="AC63" s="81">
        <v>0.2</v>
      </c>
      <c r="AD63" s="83">
        <v>0.3</v>
      </c>
      <c r="AE63" s="84">
        <f t="shared" si="3"/>
        <v>158.80000000000001</v>
      </c>
    </row>
    <row r="64" spans="1:31" x14ac:dyDescent="0.2">
      <c r="A64" s="106" t="s">
        <v>61</v>
      </c>
      <c r="B64" s="55" t="s">
        <v>105</v>
      </c>
      <c r="C64" s="55" t="s">
        <v>97</v>
      </c>
      <c r="D64" s="55">
        <v>12</v>
      </c>
      <c r="E64" s="58"/>
      <c r="F64" s="58"/>
      <c r="G64" s="79">
        <v>60</v>
      </c>
      <c r="H64" s="135">
        <f t="shared" si="0"/>
        <v>10</v>
      </c>
      <c r="I64" s="79">
        <v>70</v>
      </c>
      <c r="J64" s="79">
        <v>72</v>
      </c>
      <c r="K64" s="135">
        <f t="shared" si="1"/>
        <v>6</v>
      </c>
      <c r="L64" s="79">
        <v>78</v>
      </c>
      <c r="M64" s="79">
        <v>69</v>
      </c>
      <c r="N64" s="135">
        <f t="shared" si="2"/>
        <v>8</v>
      </c>
      <c r="O64" s="79">
        <v>77</v>
      </c>
      <c r="P64" s="111">
        <v>0.96</v>
      </c>
      <c r="Q64" s="81">
        <v>0</v>
      </c>
      <c r="R64" s="82">
        <v>0</v>
      </c>
      <c r="S64" s="82">
        <v>0</v>
      </c>
      <c r="T64" s="82">
        <v>0</v>
      </c>
      <c r="U64" s="82">
        <v>0</v>
      </c>
      <c r="V64" s="81">
        <v>119</v>
      </c>
      <c r="W64" s="83">
        <v>0.4</v>
      </c>
      <c r="X64" s="82">
        <v>64.8</v>
      </c>
      <c r="Y64" s="82">
        <v>1029</v>
      </c>
      <c r="Z64" s="82">
        <v>4.7</v>
      </c>
      <c r="AA64" s="81">
        <v>231</v>
      </c>
      <c r="AB64" s="82">
        <v>0.4</v>
      </c>
      <c r="AC64" s="81">
        <v>0.1</v>
      </c>
      <c r="AD64" s="83">
        <v>0.9</v>
      </c>
      <c r="AE64" s="84">
        <f t="shared" si="3"/>
        <v>146.19999999999999</v>
      </c>
    </row>
    <row r="65" spans="1:31" x14ac:dyDescent="0.2">
      <c r="A65" s="106" t="s">
        <v>58</v>
      </c>
      <c r="B65" s="55" t="s">
        <v>106</v>
      </c>
      <c r="C65" s="55" t="s">
        <v>57</v>
      </c>
      <c r="D65" s="55">
        <v>11</v>
      </c>
      <c r="E65" s="58"/>
      <c r="F65" s="58"/>
      <c r="G65" s="79">
        <v>61</v>
      </c>
      <c r="H65" s="135">
        <f t="shared" si="0"/>
        <v>11</v>
      </c>
      <c r="I65" s="79">
        <v>72</v>
      </c>
      <c r="J65" s="79">
        <v>70</v>
      </c>
      <c r="K65" s="135">
        <f t="shared" si="1"/>
        <v>2</v>
      </c>
      <c r="L65" s="79">
        <v>72</v>
      </c>
      <c r="M65" s="79">
        <v>74</v>
      </c>
      <c r="N65" s="135">
        <f t="shared" si="2"/>
        <v>0</v>
      </c>
      <c r="O65" s="79">
        <v>74</v>
      </c>
      <c r="P65" s="111">
        <v>0.96</v>
      </c>
      <c r="Q65" s="81">
        <v>386</v>
      </c>
      <c r="R65" s="82">
        <v>208</v>
      </c>
      <c r="S65" s="82">
        <v>4559</v>
      </c>
      <c r="T65" s="82">
        <v>27.5</v>
      </c>
      <c r="U65" s="82">
        <v>16.2</v>
      </c>
      <c r="V65" s="81">
        <v>54.7</v>
      </c>
      <c r="W65" s="83">
        <v>0.9</v>
      </c>
      <c r="X65" s="82">
        <v>0</v>
      </c>
      <c r="Y65" s="82">
        <v>0</v>
      </c>
      <c r="Z65" s="82">
        <v>0</v>
      </c>
      <c r="AA65" s="81">
        <v>0</v>
      </c>
      <c r="AB65" s="82">
        <v>0</v>
      </c>
      <c r="AC65" s="81">
        <v>0.7</v>
      </c>
      <c r="AD65" s="83">
        <v>3.8</v>
      </c>
      <c r="AE65" s="84">
        <f t="shared" si="3"/>
        <v>280.83</v>
      </c>
    </row>
    <row r="66" spans="1:31" x14ac:dyDescent="0.2">
      <c r="A66" s="106" t="s">
        <v>89</v>
      </c>
      <c r="B66" s="55" t="s">
        <v>107</v>
      </c>
      <c r="C66" s="55" t="s">
        <v>57</v>
      </c>
      <c r="D66" s="55">
        <v>11</v>
      </c>
      <c r="E66" s="58"/>
      <c r="F66" s="58"/>
      <c r="G66" s="79">
        <v>62</v>
      </c>
      <c r="H66" s="135">
        <f t="shared" si="0"/>
        <v>-1</v>
      </c>
      <c r="I66" s="79">
        <v>61</v>
      </c>
      <c r="J66" s="79">
        <v>53</v>
      </c>
      <c r="K66" s="135">
        <f t="shared" si="1"/>
        <v>-2</v>
      </c>
      <c r="L66" s="79">
        <v>51</v>
      </c>
      <c r="M66" s="79">
        <v>35</v>
      </c>
      <c r="N66" s="135">
        <f t="shared" si="2"/>
        <v>21</v>
      </c>
      <c r="O66" s="79">
        <v>56</v>
      </c>
      <c r="P66" s="111">
        <v>1</v>
      </c>
      <c r="Q66" s="81">
        <v>0</v>
      </c>
      <c r="R66" s="82">
        <v>0</v>
      </c>
      <c r="S66" s="82">
        <v>0</v>
      </c>
      <c r="T66" s="82">
        <v>0</v>
      </c>
      <c r="U66" s="82">
        <v>0</v>
      </c>
      <c r="V66" s="81">
        <v>0</v>
      </c>
      <c r="W66" s="83">
        <v>0</v>
      </c>
      <c r="X66" s="82">
        <v>94</v>
      </c>
      <c r="Y66" s="82">
        <v>1057</v>
      </c>
      <c r="Z66" s="82">
        <v>4.3</v>
      </c>
      <c r="AA66" s="81">
        <v>0</v>
      </c>
      <c r="AB66" s="82">
        <v>0</v>
      </c>
      <c r="AC66" s="81">
        <v>0.1</v>
      </c>
      <c r="AD66" s="83">
        <v>0.1</v>
      </c>
      <c r="AE66" s="84">
        <f t="shared" si="3"/>
        <v>131.5</v>
      </c>
    </row>
    <row r="67" spans="1:31" x14ac:dyDescent="0.2">
      <c r="A67" s="106" t="s">
        <v>325</v>
      </c>
      <c r="B67" s="55" t="s">
        <v>105</v>
      </c>
      <c r="C67" s="55" t="s">
        <v>55</v>
      </c>
      <c r="D67" s="55">
        <v>4</v>
      </c>
      <c r="E67" s="58"/>
      <c r="F67" s="58"/>
      <c r="G67" s="79">
        <v>63</v>
      </c>
      <c r="H67" s="135">
        <f t="shared" si="0"/>
        <v>0</v>
      </c>
      <c r="I67" s="79">
        <v>63</v>
      </c>
      <c r="J67" s="79">
        <v>76</v>
      </c>
      <c r="K67" s="135">
        <f t="shared" si="1"/>
        <v>-6</v>
      </c>
      <c r="L67" s="79">
        <v>70</v>
      </c>
      <c r="M67" s="79">
        <v>75</v>
      </c>
      <c r="N67" s="135">
        <f t="shared" si="2"/>
        <v>0</v>
      </c>
      <c r="O67" s="79">
        <v>75</v>
      </c>
      <c r="P67" s="111">
        <v>0.96</v>
      </c>
      <c r="Q67" s="81">
        <v>0</v>
      </c>
      <c r="R67" s="82">
        <v>0</v>
      </c>
      <c r="S67" s="82">
        <v>0</v>
      </c>
      <c r="T67" s="82">
        <v>0</v>
      </c>
      <c r="U67" s="82">
        <v>0</v>
      </c>
      <c r="V67" s="81">
        <v>0</v>
      </c>
      <c r="W67" s="83">
        <v>0</v>
      </c>
      <c r="X67" s="82">
        <v>61.3</v>
      </c>
      <c r="Y67" s="82">
        <v>803</v>
      </c>
      <c r="Z67" s="82">
        <v>8</v>
      </c>
      <c r="AA67" s="81">
        <v>0</v>
      </c>
      <c r="AB67" s="82">
        <v>0</v>
      </c>
      <c r="AC67" s="81">
        <v>0.2</v>
      </c>
      <c r="AD67" s="83">
        <v>0.6</v>
      </c>
      <c r="AE67" s="84">
        <f t="shared" si="3"/>
        <v>127.50000000000001</v>
      </c>
    </row>
    <row r="68" spans="1:31" x14ac:dyDescent="0.2">
      <c r="A68" s="106" t="s">
        <v>66</v>
      </c>
      <c r="B68" s="55" t="s">
        <v>105</v>
      </c>
      <c r="C68" s="55" t="s">
        <v>51</v>
      </c>
      <c r="D68" s="55">
        <v>4</v>
      </c>
      <c r="E68" s="58"/>
      <c r="F68" s="58"/>
      <c r="G68" s="79">
        <v>64</v>
      </c>
      <c r="H68" s="135">
        <f t="shared" si="0"/>
        <v>-2</v>
      </c>
      <c r="I68" s="79">
        <v>62</v>
      </c>
      <c r="J68" s="79">
        <v>58</v>
      </c>
      <c r="K68" s="135">
        <f t="shared" si="1"/>
        <v>1</v>
      </c>
      <c r="L68" s="79">
        <v>59</v>
      </c>
      <c r="M68" s="79">
        <v>55</v>
      </c>
      <c r="N68" s="135">
        <f t="shared" si="2"/>
        <v>4</v>
      </c>
      <c r="O68" s="79">
        <v>59</v>
      </c>
      <c r="P68" s="111">
        <v>0.96</v>
      </c>
      <c r="Q68" s="81">
        <v>0</v>
      </c>
      <c r="R68" s="82">
        <v>0</v>
      </c>
      <c r="S68" s="82">
        <v>0</v>
      </c>
      <c r="T68" s="82">
        <v>0</v>
      </c>
      <c r="U68" s="82">
        <v>0</v>
      </c>
      <c r="V68" s="81">
        <v>23.3</v>
      </c>
      <c r="W68" s="83">
        <v>0.2</v>
      </c>
      <c r="X68" s="82">
        <v>72.2</v>
      </c>
      <c r="Y68" s="82">
        <v>1049</v>
      </c>
      <c r="Z68" s="82">
        <v>6.4</v>
      </c>
      <c r="AA68" s="81">
        <v>0</v>
      </c>
      <c r="AB68" s="82">
        <v>0</v>
      </c>
      <c r="AC68" s="81">
        <v>0.2</v>
      </c>
      <c r="AD68" s="83">
        <v>1.1000000000000001</v>
      </c>
      <c r="AE68" s="84">
        <f t="shared" si="3"/>
        <v>145.03000000000003</v>
      </c>
    </row>
    <row r="69" spans="1:31" x14ac:dyDescent="0.2">
      <c r="A69" s="106" t="s">
        <v>303</v>
      </c>
      <c r="B69" s="55" t="s">
        <v>106</v>
      </c>
      <c r="C69" s="55" t="s">
        <v>19</v>
      </c>
      <c r="D69" s="55">
        <v>8</v>
      </c>
      <c r="E69" s="58"/>
      <c r="F69" s="58"/>
      <c r="G69" s="79">
        <v>65</v>
      </c>
      <c r="H69" s="135">
        <f t="shared" ref="H69:H132" si="4">I69-G69</f>
        <v>-5</v>
      </c>
      <c r="I69" s="79">
        <v>60</v>
      </c>
      <c r="J69" s="79">
        <v>71</v>
      </c>
      <c r="K69" s="135">
        <f t="shared" ref="K69:K132" si="5">L69-J69</f>
        <v>-5</v>
      </c>
      <c r="L69" s="79">
        <v>66</v>
      </c>
      <c r="M69" s="79">
        <v>72</v>
      </c>
      <c r="N69" s="135">
        <f t="shared" ref="N69:N132" si="6">O69-M69</f>
        <v>-1</v>
      </c>
      <c r="O69" s="79">
        <v>71</v>
      </c>
      <c r="P69" s="111">
        <v>0.97</v>
      </c>
      <c r="Q69" s="81">
        <v>326</v>
      </c>
      <c r="R69" s="82">
        <v>234</v>
      </c>
      <c r="S69" s="82">
        <v>3899</v>
      </c>
      <c r="T69" s="82">
        <v>25.6</v>
      </c>
      <c r="U69" s="82">
        <v>10.3</v>
      </c>
      <c r="V69" s="81">
        <v>235</v>
      </c>
      <c r="W69" s="83">
        <v>1.8</v>
      </c>
      <c r="X69" s="82">
        <v>0</v>
      </c>
      <c r="Y69" s="82">
        <v>0</v>
      </c>
      <c r="Z69" s="82">
        <v>0</v>
      </c>
      <c r="AA69" s="81">
        <v>0</v>
      </c>
      <c r="AB69" s="82">
        <v>0</v>
      </c>
      <c r="AC69" s="81">
        <v>0.6</v>
      </c>
      <c r="AD69" s="83">
        <v>5.9</v>
      </c>
      <c r="AE69" s="84">
        <f t="shared" ref="AE69:AE132" si="7">$Q69*$Q$2+$R69*$R$2+IF($S$2=0,0,$S69/$S$2)+$T69*$T$2+$U69*$U$2+IF($V$2=0,0,$V69/$V$2)+$W69*$W$2+$X69*$X$2+IF($Y$2=0,0,$Y69/$Y$2)+$Z69*$Z$2+IF($AA$2=0,0,$AA69/$AA$2)+$AB69*$AB$2+$AC69*$AC$2+$AD69*$AD$2</f>
        <v>271.76</v>
      </c>
    </row>
    <row r="70" spans="1:31" x14ac:dyDescent="0.2">
      <c r="A70" s="106" t="s">
        <v>27</v>
      </c>
      <c r="B70" s="55" t="s">
        <v>104</v>
      </c>
      <c r="C70" s="55" t="s">
        <v>51</v>
      </c>
      <c r="D70" s="55">
        <v>4</v>
      </c>
      <c r="E70" s="58"/>
      <c r="F70" s="58"/>
      <c r="G70" s="79">
        <v>66</v>
      </c>
      <c r="H70" s="135">
        <f t="shared" si="4"/>
        <v>15</v>
      </c>
      <c r="I70" s="79">
        <v>81</v>
      </c>
      <c r="J70" s="79">
        <v>78</v>
      </c>
      <c r="K70" s="135">
        <f t="shared" si="5"/>
        <v>12</v>
      </c>
      <c r="L70" s="79">
        <v>90</v>
      </c>
      <c r="M70" s="79">
        <v>96</v>
      </c>
      <c r="N70" s="135">
        <f t="shared" si="6"/>
        <v>-9</v>
      </c>
      <c r="O70" s="79">
        <v>87</v>
      </c>
      <c r="P70" s="111">
        <v>0.82</v>
      </c>
      <c r="Q70" s="81">
        <v>0</v>
      </c>
      <c r="R70" s="82">
        <v>0</v>
      </c>
      <c r="S70" s="82">
        <v>0</v>
      </c>
      <c r="T70" s="82">
        <v>0</v>
      </c>
      <c r="U70" s="82">
        <v>0</v>
      </c>
      <c r="V70" s="81">
        <v>791</v>
      </c>
      <c r="W70" s="83">
        <v>6.5</v>
      </c>
      <c r="X70" s="82">
        <v>13.9</v>
      </c>
      <c r="Y70" s="82">
        <v>112</v>
      </c>
      <c r="Z70" s="82">
        <v>0.4</v>
      </c>
      <c r="AA70" s="81">
        <v>0</v>
      </c>
      <c r="AB70" s="82">
        <v>0</v>
      </c>
      <c r="AC70" s="81">
        <v>0.1</v>
      </c>
      <c r="AD70" s="83">
        <v>0.9</v>
      </c>
      <c r="AE70" s="84">
        <f t="shared" si="7"/>
        <v>130.09999999999997</v>
      </c>
    </row>
    <row r="71" spans="1:31" x14ac:dyDescent="0.2">
      <c r="A71" s="106" t="s">
        <v>91</v>
      </c>
      <c r="B71" s="55" t="s">
        <v>105</v>
      </c>
      <c r="C71" s="55" t="s">
        <v>14</v>
      </c>
      <c r="D71" s="55">
        <v>9</v>
      </c>
      <c r="E71" s="58"/>
      <c r="F71" s="58"/>
      <c r="G71" s="79">
        <v>67</v>
      </c>
      <c r="H71" s="135">
        <f t="shared" si="4"/>
        <v>0</v>
      </c>
      <c r="I71" s="79">
        <v>67</v>
      </c>
      <c r="J71" s="79">
        <v>55</v>
      </c>
      <c r="K71" s="135">
        <f t="shared" si="5"/>
        <v>-5</v>
      </c>
      <c r="L71" s="79">
        <v>50</v>
      </c>
      <c r="M71" s="79">
        <v>41</v>
      </c>
      <c r="N71" s="135">
        <f t="shared" si="6"/>
        <v>10</v>
      </c>
      <c r="O71" s="79">
        <v>51</v>
      </c>
      <c r="P71" s="111">
        <v>0.98</v>
      </c>
      <c r="Q71" s="81">
        <v>0</v>
      </c>
      <c r="R71" s="82">
        <v>0</v>
      </c>
      <c r="S71" s="82">
        <v>0</v>
      </c>
      <c r="T71" s="82">
        <v>0</v>
      </c>
      <c r="U71" s="82">
        <v>0</v>
      </c>
      <c r="V71" s="81">
        <v>0</v>
      </c>
      <c r="W71" s="83">
        <v>0</v>
      </c>
      <c r="X71" s="82">
        <v>88.1</v>
      </c>
      <c r="Y71" s="82">
        <v>967</v>
      </c>
      <c r="Z71" s="82">
        <v>5.3</v>
      </c>
      <c r="AA71" s="81">
        <v>0</v>
      </c>
      <c r="AB71" s="82">
        <v>0</v>
      </c>
      <c r="AC71" s="81">
        <v>0.1</v>
      </c>
      <c r="AD71" s="83">
        <v>0.5</v>
      </c>
      <c r="AE71" s="84">
        <f t="shared" si="7"/>
        <v>127.69999999999999</v>
      </c>
    </row>
    <row r="72" spans="1:31" x14ac:dyDescent="0.2">
      <c r="A72" s="106" t="s">
        <v>273</v>
      </c>
      <c r="B72" s="55" t="s">
        <v>107</v>
      </c>
      <c r="C72" s="55" t="s">
        <v>49</v>
      </c>
      <c r="D72" s="55">
        <v>10</v>
      </c>
      <c r="E72" s="58"/>
      <c r="F72" s="58"/>
      <c r="G72" s="79">
        <v>68</v>
      </c>
      <c r="H72" s="135">
        <f t="shared" si="4"/>
        <v>1</v>
      </c>
      <c r="I72" s="79">
        <v>69</v>
      </c>
      <c r="J72" s="79">
        <v>46</v>
      </c>
      <c r="K72" s="135">
        <f t="shared" si="5"/>
        <v>-2</v>
      </c>
      <c r="L72" s="79">
        <v>44</v>
      </c>
      <c r="M72" s="79">
        <v>47</v>
      </c>
      <c r="N72" s="135">
        <f t="shared" si="6"/>
        <v>-4</v>
      </c>
      <c r="O72" s="79">
        <v>43</v>
      </c>
      <c r="P72" s="111">
        <v>0.99</v>
      </c>
      <c r="Q72" s="81">
        <v>0</v>
      </c>
      <c r="R72" s="82">
        <v>0</v>
      </c>
      <c r="S72" s="82">
        <v>0</v>
      </c>
      <c r="T72" s="82">
        <v>0</v>
      </c>
      <c r="U72" s="82">
        <v>0</v>
      </c>
      <c r="V72" s="81">
        <v>0</v>
      </c>
      <c r="W72" s="83">
        <v>0</v>
      </c>
      <c r="X72" s="82">
        <v>86.1</v>
      </c>
      <c r="Y72" s="82">
        <v>1084</v>
      </c>
      <c r="Z72" s="82">
        <v>12.8</v>
      </c>
      <c r="AA72" s="81">
        <v>0</v>
      </c>
      <c r="AB72" s="82">
        <v>0</v>
      </c>
      <c r="AC72" s="81">
        <v>0.3</v>
      </c>
      <c r="AD72" s="83">
        <v>0.6</v>
      </c>
      <c r="AE72" s="84">
        <f t="shared" si="7"/>
        <v>184.60000000000002</v>
      </c>
    </row>
    <row r="73" spans="1:31" x14ac:dyDescent="0.2">
      <c r="A73" s="106" t="s">
        <v>397</v>
      </c>
      <c r="B73" s="55" t="s">
        <v>105</v>
      </c>
      <c r="C73" s="55" t="s">
        <v>44</v>
      </c>
      <c r="D73" s="55">
        <v>9</v>
      </c>
      <c r="E73" s="58"/>
      <c r="F73" s="58"/>
      <c r="G73" s="79">
        <v>69</v>
      </c>
      <c r="H73" s="135">
        <f t="shared" si="4"/>
        <v>-3</v>
      </c>
      <c r="I73" s="79">
        <v>66</v>
      </c>
      <c r="J73" s="79">
        <v>66</v>
      </c>
      <c r="K73" s="135">
        <f t="shared" si="5"/>
        <v>3</v>
      </c>
      <c r="L73" s="79">
        <v>69</v>
      </c>
      <c r="M73" s="79">
        <v>64</v>
      </c>
      <c r="N73" s="135">
        <f t="shared" si="6"/>
        <v>5</v>
      </c>
      <c r="O73" s="79">
        <v>69</v>
      </c>
      <c r="P73" s="111">
        <v>0.93</v>
      </c>
      <c r="Q73" s="81">
        <v>0</v>
      </c>
      <c r="R73" s="82">
        <v>0</v>
      </c>
      <c r="S73" s="82">
        <v>0</v>
      </c>
      <c r="T73" s="82">
        <v>0</v>
      </c>
      <c r="U73" s="82">
        <v>0</v>
      </c>
      <c r="V73" s="81">
        <v>0</v>
      </c>
      <c r="W73" s="83">
        <v>0</v>
      </c>
      <c r="X73" s="82">
        <v>62.5</v>
      </c>
      <c r="Y73" s="82">
        <v>880</v>
      </c>
      <c r="Z73" s="82">
        <v>4.5999999999999996</v>
      </c>
      <c r="AA73" s="81">
        <v>0</v>
      </c>
      <c r="AB73" s="82">
        <v>0</v>
      </c>
      <c r="AC73" s="81">
        <v>0.1</v>
      </c>
      <c r="AD73" s="83">
        <v>0.5</v>
      </c>
      <c r="AE73" s="84">
        <f t="shared" si="7"/>
        <v>114.8</v>
      </c>
    </row>
    <row r="74" spans="1:31" x14ac:dyDescent="0.2">
      <c r="A74" s="106" t="s">
        <v>111</v>
      </c>
      <c r="B74" s="55" t="s">
        <v>105</v>
      </c>
      <c r="C74" s="55" t="s">
        <v>56</v>
      </c>
      <c r="D74" s="55">
        <v>6</v>
      </c>
      <c r="E74" s="58"/>
      <c r="F74" s="58"/>
      <c r="G74" s="79">
        <v>70</v>
      </c>
      <c r="H74" s="135">
        <f t="shared" si="4"/>
        <v>-11</v>
      </c>
      <c r="I74" s="79">
        <v>59</v>
      </c>
      <c r="J74" s="79">
        <v>64</v>
      </c>
      <c r="K74" s="135">
        <f t="shared" si="5"/>
        <v>-6</v>
      </c>
      <c r="L74" s="79">
        <v>58</v>
      </c>
      <c r="M74" s="79">
        <v>63</v>
      </c>
      <c r="N74" s="135">
        <f t="shared" si="6"/>
        <v>-3</v>
      </c>
      <c r="O74" s="79">
        <v>60</v>
      </c>
      <c r="P74" s="111">
        <v>0.96</v>
      </c>
      <c r="Q74" s="81">
        <v>0</v>
      </c>
      <c r="R74" s="82">
        <v>0</v>
      </c>
      <c r="S74" s="82">
        <v>0</v>
      </c>
      <c r="T74" s="82">
        <v>0</v>
      </c>
      <c r="U74" s="82">
        <v>0</v>
      </c>
      <c r="V74" s="81">
        <v>0</v>
      </c>
      <c r="W74" s="83">
        <v>0</v>
      </c>
      <c r="X74" s="82">
        <v>61</v>
      </c>
      <c r="Y74" s="82">
        <v>906</v>
      </c>
      <c r="Z74" s="82">
        <v>6.4</v>
      </c>
      <c r="AA74" s="81">
        <v>52.5</v>
      </c>
      <c r="AB74" s="82">
        <v>0</v>
      </c>
      <c r="AC74" s="81">
        <v>0.2</v>
      </c>
      <c r="AD74" s="83">
        <v>0.5</v>
      </c>
      <c r="AE74" s="84">
        <f t="shared" si="7"/>
        <v>128.4</v>
      </c>
    </row>
    <row r="75" spans="1:31" x14ac:dyDescent="0.2">
      <c r="A75" s="106" t="s">
        <v>84</v>
      </c>
      <c r="B75" s="55" t="s">
        <v>104</v>
      </c>
      <c r="C75" s="55" t="s">
        <v>19</v>
      </c>
      <c r="D75" s="55">
        <v>8</v>
      </c>
      <c r="E75" s="58"/>
      <c r="F75" s="58"/>
      <c r="G75" s="79">
        <v>71</v>
      </c>
      <c r="H75" s="135">
        <f t="shared" si="4"/>
        <v>0</v>
      </c>
      <c r="I75" s="79">
        <v>71</v>
      </c>
      <c r="J75" s="79">
        <v>61</v>
      </c>
      <c r="K75" s="135">
        <f t="shared" si="5"/>
        <v>7</v>
      </c>
      <c r="L75" s="79">
        <v>68</v>
      </c>
      <c r="M75" s="79">
        <v>66</v>
      </c>
      <c r="N75" s="135">
        <f t="shared" si="6"/>
        <v>2</v>
      </c>
      <c r="O75" s="79">
        <v>68</v>
      </c>
      <c r="P75" s="111">
        <v>0.93</v>
      </c>
      <c r="Q75" s="81">
        <v>0</v>
      </c>
      <c r="R75" s="82">
        <v>0</v>
      </c>
      <c r="S75" s="82">
        <v>0</v>
      </c>
      <c r="T75" s="82">
        <v>0</v>
      </c>
      <c r="U75" s="82">
        <v>0</v>
      </c>
      <c r="V75" s="81">
        <v>870</v>
      </c>
      <c r="W75" s="83">
        <v>5</v>
      </c>
      <c r="X75" s="82">
        <v>30.7</v>
      </c>
      <c r="Y75" s="82">
        <v>238</v>
      </c>
      <c r="Z75" s="82">
        <v>0.9</v>
      </c>
      <c r="AA75" s="81">
        <v>0</v>
      </c>
      <c r="AB75" s="82">
        <v>0</v>
      </c>
      <c r="AC75" s="81">
        <v>0.1</v>
      </c>
      <c r="AD75" s="83">
        <v>2.1</v>
      </c>
      <c r="AE75" s="84">
        <f t="shared" si="7"/>
        <v>142.20000000000002</v>
      </c>
    </row>
    <row r="76" spans="1:31" x14ac:dyDescent="0.2">
      <c r="A76" s="106" t="s">
        <v>309</v>
      </c>
      <c r="B76" s="55" t="s">
        <v>104</v>
      </c>
      <c r="C76" s="55" t="s">
        <v>49</v>
      </c>
      <c r="D76" s="55">
        <v>10</v>
      </c>
      <c r="E76" s="58"/>
      <c r="F76" s="58"/>
      <c r="G76" s="79">
        <v>72</v>
      </c>
      <c r="H76" s="135">
        <f t="shared" si="4"/>
        <v>2</v>
      </c>
      <c r="I76" s="79">
        <v>74</v>
      </c>
      <c r="J76" s="79">
        <v>65</v>
      </c>
      <c r="K76" s="135">
        <f t="shared" si="5"/>
        <v>11</v>
      </c>
      <c r="L76" s="79">
        <v>76</v>
      </c>
      <c r="M76" s="79">
        <v>49</v>
      </c>
      <c r="N76" s="135">
        <f t="shared" si="6"/>
        <v>21</v>
      </c>
      <c r="O76" s="79">
        <v>70</v>
      </c>
      <c r="P76" s="111">
        <v>0.82</v>
      </c>
      <c r="Q76" s="81">
        <v>0</v>
      </c>
      <c r="R76" s="82">
        <v>0</v>
      </c>
      <c r="S76" s="82">
        <v>0</v>
      </c>
      <c r="T76" s="82">
        <v>0</v>
      </c>
      <c r="U76" s="82">
        <v>0</v>
      </c>
      <c r="V76" s="81">
        <v>487</v>
      </c>
      <c r="W76" s="83">
        <v>4</v>
      </c>
      <c r="X76" s="82">
        <v>54.7</v>
      </c>
      <c r="Y76" s="82">
        <v>444</v>
      </c>
      <c r="Z76" s="82">
        <v>1.9</v>
      </c>
      <c r="AA76" s="81">
        <v>0</v>
      </c>
      <c r="AB76" s="82">
        <v>0</v>
      </c>
      <c r="AC76" s="81">
        <v>0.1</v>
      </c>
      <c r="AD76" s="83">
        <v>1.2</v>
      </c>
      <c r="AE76" s="84">
        <f t="shared" si="7"/>
        <v>126.29999999999998</v>
      </c>
    </row>
    <row r="77" spans="1:31" x14ac:dyDescent="0.2">
      <c r="A77" s="106" t="s">
        <v>400</v>
      </c>
      <c r="B77" s="55" t="s">
        <v>104</v>
      </c>
      <c r="C77" s="55" t="s">
        <v>24</v>
      </c>
      <c r="D77" s="55">
        <v>12</v>
      </c>
      <c r="E77" s="58"/>
      <c r="F77" s="58"/>
      <c r="G77" s="79">
        <v>73</v>
      </c>
      <c r="H77" s="135">
        <f t="shared" si="4"/>
        <v>6</v>
      </c>
      <c r="I77" s="79">
        <v>79</v>
      </c>
      <c r="J77" s="79">
        <v>59</v>
      </c>
      <c r="K77" s="135">
        <f t="shared" si="5"/>
        <v>14</v>
      </c>
      <c r="L77" s="79">
        <v>73</v>
      </c>
      <c r="M77" s="79">
        <v>56</v>
      </c>
      <c r="N77" s="135">
        <f t="shared" si="6"/>
        <v>11</v>
      </c>
      <c r="O77" s="79">
        <v>67</v>
      </c>
      <c r="P77" s="111">
        <v>0.84</v>
      </c>
      <c r="Q77" s="81">
        <v>0</v>
      </c>
      <c r="R77" s="82">
        <v>0</v>
      </c>
      <c r="S77" s="82">
        <v>0</v>
      </c>
      <c r="T77" s="82">
        <v>0</v>
      </c>
      <c r="U77" s="82">
        <v>0</v>
      </c>
      <c r="V77" s="81">
        <v>603</v>
      </c>
      <c r="W77" s="83">
        <v>2.6</v>
      </c>
      <c r="X77" s="82">
        <v>34.1</v>
      </c>
      <c r="Y77" s="82">
        <v>277</v>
      </c>
      <c r="Z77" s="82">
        <v>1</v>
      </c>
      <c r="AA77" s="81">
        <v>0</v>
      </c>
      <c r="AB77" s="82">
        <v>0</v>
      </c>
      <c r="AC77" s="81">
        <v>0.1</v>
      </c>
      <c r="AD77" s="83">
        <v>1.4</v>
      </c>
      <c r="AE77" s="84">
        <f t="shared" si="7"/>
        <v>107.00000000000001</v>
      </c>
    </row>
    <row r="78" spans="1:31" x14ac:dyDescent="0.2">
      <c r="A78" s="106" t="s">
        <v>25</v>
      </c>
      <c r="B78" s="55" t="s">
        <v>104</v>
      </c>
      <c r="C78" s="55" t="s">
        <v>31</v>
      </c>
      <c r="D78" s="55">
        <v>9</v>
      </c>
      <c r="E78" s="58"/>
      <c r="F78" s="58"/>
      <c r="G78" s="79">
        <v>74</v>
      </c>
      <c r="H78" s="135">
        <f t="shared" si="4"/>
        <v>-1</v>
      </c>
      <c r="I78" s="79">
        <v>73</v>
      </c>
      <c r="J78" s="79">
        <v>75</v>
      </c>
      <c r="K78" s="135">
        <f t="shared" si="5"/>
        <v>0</v>
      </c>
      <c r="L78" s="79">
        <v>75</v>
      </c>
      <c r="M78" s="79">
        <v>81</v>
      </c>
      <c r="N78" s="135">
        <f t="shared" si="6"/>
        <v>-8</v>
      </c>
      <c r="O78" s="79">
        <v>73</v>
      </c>
      <c r="P78" s="111">
        <v>0.86</v>
      </c>
      <c r="Q78" s="81">
        <v>0</v>
      </c>
      <c r="R78" s="82">
        <v>0</v>
      </c>
      <c r="S78" s="82">
        <v>0</v>
      </c>
      <c r="T78" s="82">
        <v>0</v>
      </c>
      <c r="U78" s="82">
        <v>0</v>
      </c>
      <c r="V78" s="81">
        <v>893</v>
      </c>
      <c r="W78" s="83">
        <v>6.6</v>
      </c>
      <c r="X78" s="82">
        <v>26</v>
      </c>
      <c r="Y78" s="82">
        <v>208</v>
      </c>
      <c r="Z78" s="82">
        <v>0.6</v>
      </c>
      <c r="AA78" s="81">
        <v>0</v>
      </c>
      <c r="AB78" s="82">
        <v>0</v>
      </c>
      <c r="AC78" s="81">
        <v>0.1</v>
      </c>
      <c r="AD78" s="83">
        <v>1.8</v>
      </c>
      <c r="AE78" s="84">
        <f t="shared" si="7"/>
        <v>149.89999999999998</v>
      </c>
    </row>
    <row r="79" spans="1:31" x14ac:dyDescent="0.2">
      <c r="A79" s="106" t="s">
        <v>410</v>
      </c>
      <c r="B79" s="55" t="s">
        <v>104</v>
      </c>
      <c r="C79" s="55" t="s">
        <v>53</v>
      </c>
      <c r="D79" s="55">
        <v>11</v>
      </c>
      <c r="E79" s="58"/>
      <c r="F79" s="58"/>
      <c r="G79" s="79">
        <v>75</v>
      </c>
      <c r="H79" s="135">
        <f t="shared" si="4"/>
        <v>22</v>
      </c>
      <c r="I79" s="79">
        <v>97</v>
      </c>
      <c r="J79" s="79">
        <v>69</v>
      </c>
      <c r="K79" s="135">
        <f t="shared" si="5"/>
        <v>26</v>
      </c>
      <c r="L79" s="79">
        <v>95</v>
      </c>
      <c r="M79" s="79">
        <v>62</v>
      </c>
      <c r="N79" s="135">
        <f t="shared" si="6"/>
        <v>24</v>
      </c>
      <c r="O79" s="79">
        <v>86</v>
      </c>
      <c r="P79" s="111">
        <v>0.8</v>
      </c>
      <c r="Q79" s="81">
        <v>0</v>
      </c>
      <c r="R79" s="82">
        <v>0</v>
      </c>
      <c r="S79" s="82">
        <v>0</v>
      </c>
      <c r="T79" s="82">
        <v>0</v>
      </c>
      <c r="U79" s="82">
        <v>0</v>
      </c>
      <c r="V79" s="81">
        <v>945</v>
      </c>
      <c r="W79" s="83">
        <v>4.5</v>
      </c>
      <c r="X79" s="82">
        <v>36.1</v>
      </c>
      <c r="Y79" s="82">
        <v>281</v>
      </c>
      <c r="Z79" s="82">
        <v>1</v>
      </c>
      <c r="AA79" s="81">
        <v>0</v>
      </c>
      <c r="AB79" s="82">
        <v>0</v>
      </c>
      <c r="AC79" s="81">
        <v>0.1</v>
      </c>
      <c r="AD79" s="83">
        <v>3.3</v>
      </c>
      <c r="AE79" s="84">
        <f t="shared" si="7"/>
        <v>149.19999999999999</v>
      </c>
    </row>
    <row r="80" spans="1:31" x14ac:dyDescent="0.2">
      <c r="A80" s="106" t="s">
        <v>396</v>
      </c>
      <c r="B80" s="55" t="s">
        <v>104</v>
      </c>
      <c r="C80" s="55" t="s">
        <v>14</v>
      </c>
      <c r="D80" s="55">
        <v>9</v>
      </c>
      <c r="E80" s="58"/>
      <c r="F80" s="58"/>
      <c r="G80" s="79">
        <v>76</v>
      </c>
      <c r="H80" s="135">
        <f t="shared" si="4"/>
        <v>-11</v>
      </c>
      <c r="I80" s="79">
        <v>65</v>
      </c>
      <c r="J80" s="79">
        <v>62</v>
      </c>
      <c r="K80" s="135">
        <f t="shared" si="5"/>
        <v>-1</v>
      </c>
      <c r="L80" s="79">
        <v>61</v>
      </c>
      <c r="M80" s="79">
        <v>71</v>
      </c>
      <c r="N80" s="135">
        <f t="shared" si="6"/>
        <v>-14</v>
      </c>
      <c r="O80" s="79">
        <v>57</v>
      </c>
      <c r="P80" s="111">
        <v>0.9</v>
      </c>
      <c r="Q80" s="81">
        <v>0</v>
      </c>
      <c r="R80" s="82">
        <v>0</v>
      </c>
      <c r="S80" s="82">
        <v>0</v>
      </c>
      <c r="T80" s="82">
        <v>0</v>
      </c>
      <c r="U80" s="82">
        <v>0</v>
      </c>
      <c r="V80" s="81">
        <v>842</v>
      </c>
      <c r="W80" s="83">
        <v>7.1</v>
      </c>
      <c r="X80" s="82">
        <v>18.8</v>
      </c>
      <c r="Y80" s="82">
        <v>152</v>
      </c>
      <c r="Z80" s="82">
        <v>0.7</v>
      </c>
      <c r="AA80" s="81">
        <v>0</v>
      </c>
      <c r="AB80" s="82">
        <v>0</v>
      </c>
      <c r="AC80" s="81">
        <v>0.2</v>
      </c>
      <c r="AD80" s="83">
        <v>1.8</v>
      </c>
      <c r="AE80" s="84">
        <f t="shared" si="7"/>
        <v>143</v>
      </c>
    </row>
    <row r="81" spans="1:31" x14ac:dyDescent="0.2">
      <c r="A81" s="106" t="s">
        <v>141</v>
      </c>
      <c r="B81" s="55" t="s">
        <v>105</v>
      </c>
      <c r="C81" s="55" t="s">
        <v>101</v>
      </c>
      <c r="D81" s="55">
        <v>12</v>
      </c>
      <c r="E81" s="58"/>
      <c r="F81" s="58"/>
      <c r="G81" s="79">
        <v>77</v>
      </c>
      <c r="H81" s="135">
        <f t="shared" si="4"/>
        <v>6</v>
      </c>
      <c r="I81" s="79">
        <v>83</v>
      </c>
      <c r="J81" s="79">
        <v>95</v>
      </c>
      <c r="K81" s="135">
        <f t="shared" si="5"/>
        <v>28</v>
      </c>
      <c r="L81" s="79">
        <v>123</v>
      </c>
      <c r="M81" s="79">
        <v>95</v>
      </c>
      <c r="N81" s="135">
        <f t="shared" si="6"/>
        <v>4</v>
      </c>
      <c r="O81" s="79">
        <v>99</v>
      </c>
      <c r="P81" s="111">
        <v>0.9</v>
      </c>
      <c r="Q81" s="81">
        <v>0</v>
      </c>
      <c r="R81" s="82">
        <v>0</v>
      </c>
      <c r="S81" s="82">
        <v>0</v>
      </c>
      <c r="T81" s="82">
        <v>0</v>
      </c>
      <c r="U81" s="82">
        <v>0</v>
      </c>
      <c r="V81" s="81">
        <v>44</v>
      </c>
      <c r="W81" s="83">
        <v>0.2</v>
      </c>
      <c r="X81" s="82">
        <v>50.7</v>
      </c>
      <c r="Y81" s="82">
        <v>716</v>
      </c>
      <c r="Z81" s="82">
        <v>4.9000000000000004</v>
      </c>
      <c r="AA81" s="81">
        <v>157</v>
      </c>
      <c r="AB81" s="82">
        <v>0.4</v>
      </c>
      <c r="AC81" s="81">
        <v>0.1</v>
      </c>
      <c r="AD81" s="83">
        <v>0.6</v>
      </c>
      <c r="AE81" s="84">
        <f t="shared" si="7"/>
        <v>108</v>
      </c>
    </row>
    <row r="82" spans="1:31" x14ac:dyDescent="0.2">
      <c r="A82" s="106" t="s">
        <v>280</v>
      </c>
      <c r="B82" s="55" t="s">
        <v>106</v>
      </c>
      <c r="C82" s="55" t="s">
        <v>97</v>
      </c>
      <c r="D82" s="55">
        <v>12</v>
      </c>
      <c r="E82" s="58"/>
      <c r="F82" s="58"/>
      <c r="G82" s="79">
        <v>78</v>
      </c>
      <c r="H82" s="135">
        <f t="shared" si="4"/>
        <v>29</v>
      </c>
      <c r="I82" s="79">
        <v>107</v>
      </c>
      <c r="J82" s="79">
        <v>113</v>
      </c>
      <c r="K82" s="135">
        <f t="shared" si="5"/>
        <v>19</v>
      </c>
      <c r="L82" s="79">
        <v>132</v>
      </c>
      <c r="M82" s="79">
        <v>125</v>
      </c>
      <c r="N82" s="135">
        <f t="shared" si="6"/>
        <v>19</v>
      </c>
      <c r="O82" s="79">
        <v>144</v>
      </c>
      <c r="P82" s="111">
        <v>0.91</v>
      </c>
      <c r="Q82" s="81">
        <v>212</v>
      </c>
      <c r="R82" s="82">
        <v>144</v>
      </c>
      <c r="S82" s="82">
        <v>2528</v>
      </c>
      <c r="T82" s="82">
        <v>13.7</v>
      </c>
      <c r="U82" s="82">
        <v>10.5</v>
      </c>
      <c r="V82" s="81">
        <v>501</v>
      </c>
      <c r="W82" s="83">
        <v>1.8</v>
      </c>
      <c r="X82" s="82">
        <v>0</v>
      </c>
      <c r="Y82" s="82">
        <v>0</v>
      </c>
      <c r="Z82" s="82">
        <v>0</v>
      </c>
      <c r="AA82" s="81">
        <v>0</v>
      </c>
      <c r="AB82" s="82">
        <v>0</v>
      </c>
      <c r="AC82" s="81">
        <v>0.4</v>
      </c>
      <c r="AD82" s="83">
        <v>5.9</v>
      </c>
      <c r="AE82" s="84">
        <f t="shared" si="7"/>
        <v>195.32000000000002</v>
      </c>
    </row>
    <row r="83" spans="1:31" x14ac:dyDescent="0.2">
      <c r="A83" s="106" t="s">
        <v>172</v>
      </c>
      <c r="B83" s="55" t="s">
        <v>105</v>
      </c>
      <c r="C83" s="55" t="s">
        <v>174</v>
      </c>
      <c r="D83" s="55">
        <v>5</v>
      </c>
      <c r="E83" s="58"/>
      <c r="F83" s="58"/>
      <c r="G83" s="79">
        <v>79</v>
      </c>
      <c r="H83" s="135">
        <f t="shared" si="4"/>
        <v>-4</v>
      </c>
      <c r="I83" s="79">
        <v>75</v>
      </c>
      <c r="J83" s="79">
        <v>82</v>
      </c>
      <c r="K83" s="135">
        <f t="shared" si="5"/>
        <v>-3</v>
      </c>
      <c r="L83" s="79">
        <v>79</v>
      </c>
      <c r="M83" s="79">
        <v>82</v>
      </c>
      <c r="N83" s="135">
        <f t="shared" si="6"/>
        <v>-3</v>
      </c>
      <c r="O83" s="79">
        <v>79</v>
      </c>
      <c r="P83" s="111">
        <v>0.92</v>
      </c>
      <c r="Q83" s="81">
        <v>0</v>
      </c>
      <c r="R83" s="82">
        <v>0</v>
      </c>
      <c r="S83" s="82">
        <v>0</v>
      </c>
      <c r="T83" s="82">
        <v>0</v>
      </c>
      <c r="U83" s="82">
        <v>0</v>
      </c>
      <c r="V83" s="81">
        <v>0</v>
      </c>
      <c r="W83" s="83">
        <v>0</v>
      </c>
      <c r="X83" s="82">
        <v>65.599999999999994</v>
      </c>
      <c r="Y83" s="82">
        <v>944</v>
      </c>
      <c r="Z83" s="82">
        <v>6.7</v>
      </c>
      <c r="AA83" s="81">
        <v>0</v>
      </c>
      <c r="AB83" s="82">
        <v>0</v>
      </c>
      <c r="AC83" s="81">
        <v>0.2</v>
      </c>
      <c r="AD83" s="83">
        <v>0.9</v>
      </c>
      <c r="AE83" s="84">
        <f t="shared" si="7"/>
        <v>133.20000000000002</v>
      </c>
    </row>
    <row r="84" spans="1:31" x14ac:dyDescent="0.2">
      <c r="A84" s="106" t="s">
        <v>142</v>
      </c>
      <c r="B84" s="55" t="s">
        <v>107</v>
      </c>
      <c r="C84" s="55" t="s">
        <v>51</v>
      </c>
      <c r="D84" s="55">
        <v>4</v>
      </c>
      <c r="E84" s="58"/>
      <c r="F84" s="58"/>
      <c r="G84" s="79">
        <v>80</v>
      </c>
      <c r="H84" s="135">
        <f t="shared" si="4"/>
        <v>-3</v>
      </c>
      <c r="I84" s="79">
        <v>77</v>
      </c>
      <c r="J84" s="79">
        <v>84</v>
      </c>
      <c r="K84" s="135">
        <f t="shared" si="5"/>
        <v>1</v>
      </c>
      <c r="L84" s="79">
        <v>85</v>
      </c>
      <c r="M84" s="79">
        <v>80</v>
      </c>
      <c r="N84" s="135">
        <f t="shared" si="6"/>
        <v>2</v>
      </c>
      <c r="O84" s="79">
        <v>82</v>
      </c>
      <c r="P84" s="111">
        <v>0.97</v>
      </c>
      <c r="Q84" s="81">
        <v>0</v>
      </c>
      <c r="R84" s="82">
        <v>0</v>
      </c>
      <c r="S84" s="82">
        <v>0</v>
      </c>
      <c r="T84" s="82">
        <v>0</v>
      </c>
      <c r="U84" s="82">
        <v>0</v>
      </c>
      <c r="V84" s="81">
        <v>0</v>
      </c>
      <c r="W84" s="83">
        <v>0</v>
      </c>
      <c r="X84" s="82">
        <v>63</v>
      </c>
      <c r="Y84" s="82">
        <v>776</v>
      </c>
      <c r="Z84" s="82">
        <v>5.6</v>
      </c>
      <c r="AA84" s="81">
        <v>0</v>
      </c>
      <c r="AB84" s="82">
        <v>0</v>
      </c>
      <c r="AC84" s="81">
        <v>0.1</v>
      </c>
      <c r="AD84" s="83">
        <v>0.8</v>
      </c>
      <c r="AE84" s="84">
        <f t="shared" si="7"/>
        <v>109.8</v>
      </c>
    </row>
    <row r="85" spans="1:31" x14ac:dyDescent="0.2">
      <c r="A85" s="106" t="s">
        <v>346</v>
      </c>
      <c r="B85" s="55" t="s">
        <v>104</v>
      </c>
      <c r="C85" s="55" t="s">
        <v>48</v>
      </c>
      <c r="D85" s="55">
        <v>10</v>
      </c>
      <c r="E85" s="58"/>
      <c r="F85" s="58"/>
      <c r="G85" s="79">
        <v>81</v>
      </c>
      <c r="H85" s="135">
        <f t="shared" si="4"/>
        <v>-5</v>
      </c>
      <c r="I85" s="79">
        <v>76</v>
      </c>
      <c r="J85" s="79">
        <v>74</v>
      </c>
      <c r="K85" s="135">
        <f t="shared" si="5"/>
        <v>-12</v>
      </c>
      <c r="L85" s="79">
        <v>62</v>
      </c>
      <c r="M85" s="79">
        <v>79</v>
      </c>
      <c r="N85" s="135">
        <f t="shared" si="6"/>
        <v>221</v>
      </c>
      <c r="O85" s="79">
        <v>300</v>
      </c>
      <c r="P85" s="111">
        <v>0.8</v>
      </c>
      <c r="Q85" s="81">
        <v>0</v>
      </c>
      <c r="R85" s="82">
        <v>0</v>
      </c>
      <c r="S85" s="82">
        <v>0</v>
      </c>
      <c r="T85" s="82">
        <v>0</v>
      </c>
      <c r="U85" s="82">
        <v>0</v>
      </c>
      <c r="V85" s="81">
        <v>1107</v>
      </c>
      <c r="W85" s="83">
        <v>7.3</v>
      </c>
      <c r="X85" s="82">
        <v>21.7</v>
      </c>
      <c r="Y85" s="82">
        <v>176</v>
      </c>
      <c r="Z85" s="82">
        <v>0.5</v>
      </c>
      <c r="AA85" s="81">
        <v>0</v>
      </c>
      <c r="AB85" s="82">
        <v>0</v>
      </c>
      <c r="AC85" s="81">
        <v>0.2</v>
      </c>
      <c r="AD85" s="83">
        <v>2.2000000000000002</v>
      </c>
      <c r="AE85" s="84">
        <f t="shared" si="7"/>
        <v>171.1</v>
      </c>
    </row>
    <row r="86" spans="1:31" x14ac:dyDescent="0.2">
      <c r="A86" s="106" t="s">
        <v>401</v>
      </c>
      <c r="B86" s="55" t="s">
        <v>104</v>
      </c>
      <c r="C86" s="55" t="s">
        <v>98</v>
      </c>
      <c r="D86" s="55">
        <v>9</v>
      </c>
      <c r="E86" s="58"/>
      <c r="F86" s="58"/>
      <c r="G86" s="79">
        <v>82</v>
      </c>
      <c r="H86" s="135">
        <f t="shared" si="4"/>
        <v>0</v>
      </c>
      <c r="I86" s="79">
        <v>82</v>
      </c>
      <c r="J86" s="79">
        <v>79</v>
      </c>
      <c r="K86" s="135">
        <f t="shared" si="5"/>
        <v>1</v>
      </c>
      <c r="L86" s="79">
        <v>80</v>
      </c>
      <c r="M86" s="79">
        <v>83</v>
      </c>
      <c r="N86" s="135">
        <f t="shared" si="6"/>
        <v>-7</v>
      </c>
      <c r="O86" s="79">
        <v>76</v>
      </c>
      <c r="P86" s="111">
        <v>0.67</v>
      </c>
      <c r="Q86" s="81">
        <v>0</v>
      </c>
      <c r="R86" s="82">
        <v>0</v>
      </c>
      <c r="S86" s="82">
        <v>0</v>
      </c>
      <c r="T86" s="82">
        <v>0</v>
      </c>
      <c r="U86" s="82">
        <v>0</v>
      </c>
      <c r="V86" s="81">
        <v>588</v>
      </c>
      <c r="W86" s="83">
        <v>7</v>
      </c>
      <c r="X86" s="82">
        <v>20.100000000000001</v>
      </c>
      <c r="Y86" s="82">
        <v>165</v>
      </c>
      <c r="Z86" s="82">
        <v>0.7</v>
      </c>
      <c r="AA86" s="81">
        <v>0</v>
      </c>
      <c r="AB86" s="82">
        <v>0</v>
      </c>
      <c r="AC86" s="81">
        <v>0.1</v>
      </c>
      <c r="AD86" s="83">
        <v>1.2</v>
      </c>
      <c r="AE86" s="84">
        <f t="shared" si="7"/>
        <v>119.3</v>
      </c>
    </row>
    <row r="87" spans="1:31" x14ac:dyDescent="0.2">
      <c r="A87" s="106" t="s">
        <v>62</v>
      </c>
      <c r="B87" s="55" t="s">
        <v>105</v>
      </c>
      <c r="C87" s="55" t="s">
        <v>33</v>
      </c>
      <c r="D87" s="55">
        <v>5</v>
      </c>
      <c r="E87" s="58"/>
      <c r="F87" s="58"/>
      <c r="G87" s="79">
        <v>83</v>
      </c>
      <c r="H87" s="135">
        <f t="shared" si="4"/>
        <v>-3</v>
      </c>
      <c r="I87" s="79">
        <v>80</v>
      </c>
      <c r="J87" s="79">
        <v>85</v>
      </c>
      <c r="K87" s="135">
        <f t="shared" si="5"/>
        <v>-8</v>
      </c>
      <c r="L87" s="79">
        <v>77</v>
      </c>
      <c r="M87" s="79">
        <v>76</v>
      </c>
      <c r="N87" s="135">
        <f t="shared" si="6"/>
        <v>7</v>
      </c>
      <c r="O87" s="79">
        <v>83</v>
      </c>
      <c r="P87" s="111">
        <v>0.92</v>
      </c>
      <c r="Q87" s="81">
        <v>0</v>
      </c>
      <c r="R87" s="82">
        <v>0</v>
      </c>
      <c r="S87" s="82">
        <v>0</v>
      </c>
      <c r="T87" s="82">
        <v>0</v>
      </c>
      <c r="U87" s="82">
        <v>0</v>
      </c>
      <c r="V87" s="81">
        <v>0</v>
      </c>
      <c r="W87" s="83">
        <v>0</v>
      </c>
      <c r="X87" s="82">
        <v>66.5</v>
      </c>
      <c r="Y87" s="82">
        <v>833</v>
      </c>
      <c r="Z87" s="82">
        <v>4.3</v>
      </c>
      <c r="AA87" s="81">
        <v>0</v>
      </c>
      <c r="AB87" s="82">
        <v>0</v>
      </c>
      <c r="AC87" s="81">
        <v>0.1</v>
      </c>
      <c r="AD87" s="83">
        <v>0.3</v>
      </c>
      <c r="AE87" s="84">
        <f t="shared" si="7"/>
        <v>108.7</v>
      </c>
    </row>
    <row r="88" spans="1:31" x14ac:dyDescent="0.2">
      <c r="A88" s="106" t="s">
        <v>300</v>
      </c>
      <c r="B88" s="55" t="s">
        <v>104</v>
      </c>
      <c r="C88" s="55" t="s">
        <v>46</v>
      </c>
      <c r="D88" s="55">
        <v>8</v>
      </c>
      <c r="E88" s="58"/>
      <c r="F88" s="58"/>
      <c r="G88" s="79">
        <v>84</v>
      </c>
      <c r="H88" s="135">
        <f t="shared" si="4"/>
        <v>17</v>
      </c>
      <c r="I88" s="79">
        <v>101</v>
      </c>
      <c r="J88" s="79">
        <v>89</v>
      </c>
      <c r="K88" s="135">
        <f t="shared" si="5"/>
        <v>12</v>
      </c>
      <c r="L88" s="79">
        <v>101</v>
      </c>
      <c r="M88" s="79">
        <v>98</v>
      </c>
      <c r="N88" s="135">
        <f t="shared" si="6"/>
        <v>-2</v>
      </c>
      <c r="O88" s="79">
        <v>96</v>
      </c>
      <c r="P88" s="111">
        <v>0.66</v>
      </c>
      <c r="Q88" s="81">
        <v>0</v>
      </c>
      <c r="R88" s="82">
        <v>0</v>
      </c>
      <c r="S88" s="82">
        <v>0</v>
      </c>
      <c r="T88" s="82">
        <v>0</v>
      </c>
      <c r="U88" s="82">
        <v>0</v>
      </c>
      <c r="V88" s="81">
        <v>511</v>
      </c>
      <c r="W88" s="83">
        <v>3.5</v>
      </c>
      <c r="X88" s="82">
        <v>12.2</v>
      </c>
      <c r="Y88" s="82">
        <v>99.4</v>
      </c>
      <c r="Z88" s="82">
        <v>0.3</v>
      </c>
      <c r="AA88" s="81">
        <v>0</v>
      </c>
      <c r="AB88" s="82">
        <v>0</v>
      </c>
      <c r="AC88" s="81">
        <v>0.1</v>
      </c>
      <c r="AD88" s="83">
        <v>1.3</v>
      </c>
      <c r="AE88" s="84">
        <f t="shared" si="7"/>
        <v>81.44</v>
      </c>
    </row>
    <row r="89" spans="1:31" x14ac:dyDescent="0.2">
      <c r="A89" s="106" t="s">
        <v>403</v>
      </c>
      <c r="B89" s="55" t="s">
        <v>105</v>
      </c>
      <c r="C89" s="55" t="s">
        <v>19</v>
      </c>
      <c r="D89" s="55">
        <v>8</v>
      </c>
      <c r="E89" s="58"/>
      <c r="F89" s="58"/>
      <c r="G89" s="79">
        <v>85</v>
      </c>
      <c r="H89" s="135">
        <f t="shared" si="4"/>
        <v>10</v>
      </c>
      <c r="I89" s="79">
        <v>95</v>
      </c>
      <c r="J89" s="79">
        <v>77</v>
      </c>
      <c r="K89" s="135">
        <f t="shared" si="5"/>
        <v>7</v>
      </c>
      <c r="L89" s="79">
        <v>84</v>
      </c>
      <c r="M89" s="79">
        <v>70</v>
      </c>
      <c r="N89" s="135">
        <f t="shared" si="6"/>
        <v>230</v>
      </c>
      <c r="O89" s="79">
        <v>300</v>
      </c>
      <c r="P89" s="111">
        <v>0.91</v>
      </c>
      <c r="Q89" s="81">
        <v>0</v>
      </c>
      <c r="R89" s="82">
        <v>0</v>
      </c>
      <c r="S89" s="82">
        <v>0</v>
      </c>
      <c r="T89" s="82">
        <v>0</v>
      </c>
      <c r="U89" s="82">
        <v>0</v>
      </c>
      <c r="V89" s="81">
        <v>22</v>
      </c>
      <c r="W89" s="83">
        <v>0.1</v>
      </c>
      <c r="X89" s="82">
        <v>60.2</v>
      </c>
      <c r="Y89" s="82">
        <v>801</v>
      </c>
      <c r="Z89" s="82">
        <v>5.7</v>
      </c>
      <c r="AA89" s="81">
        <v>354</v>
      </c>
      <c r="AB89" s="82">
        <v>0.7</v>
      </c>
      <c r="AC89" s="81">
        <v>0.1</v>
      </c>
      <c r="AD89" s="83">
        <v>0.5</v>
      </c>
      <c r="AE89" s="84">
        <f t="shared" si="7"/>
        <v>120.5</v>
      </c>
    </row>
    <row r="90" spans="1:31" x14ac:dyDescent="0.2">
      <c r="A90" s="106" t="s">
        <v>40</v>
      </c>
      <c r="B90" s="55" t="s">
        <v>105</v>
      </c>
      <c r="C90" s="55" t="s">
        <v>57</v>
      </c>
      <c r="D90" s="55">
        <v>11</v>
      </c>
      <c r="E90" s="58"/>
      <c r="F90" s="58"/>
      <c r="G90" s="79">
        <v>86</v>
      </c>
      <c r="H90" s="135">
        <f t="shared" si="4"/>
        <v>1</v>
      </c>
      <c r="I90" s="79">
        <v>87</v>
      </c>
      <c r="J90" s="79">
        <v>81</v>
      </c>
      <c r="K90" s="135">
        <f t="shared" si="5"/>
        <v>0</v>
      </c>
      <c r="L90" s="79">
        <v>81</v>
      </c>
      <c r="M90" s="79">
        <v>78</v>
      </c>
      <c r="N90" s="135">
        <f t="shared" si="6"/>
        <v>6</v>
      </c>
      <c r="O90" s="79">
        <v>84</v>
      </c>
      <c r="P90" s="111">
        <v>0.92</v>
      </c>
      <c r="Q90" s="81">
        <v>0</v>
      </c>
      <c r="R90" s="82">
        <v>0</v>
      </c>
      <c r="S90" s="82">
        <v>0</v>
      </c>
      <c r="T90" s="82">
        <v>0</v>
      </c>
      <c r="U90" s="82">
        <v>0</v>
      </c>
      <c r="V90" s="81">
        <v>0</v>
      </c>
      <c r="W90" s="83">
        <v>0</v>
      </c>
      <c r="X90" s="82">
        <v>59.6</v>
      </c>
      <c r="Y90" s="82">
        <v>806</v>
      </c>
      <c r="Z90" s="82">
        <v>6.5</v>
      </c>
      <c r="AA90" s="81">
        <v>0</v>
      </c>
      <c r="AB90" s="82">
        <v>0</v>
      </c>
      <c r="AC90" s="81">
        <v>0.2</v>
      </c>
      <c r="AD90" s="83">
        <v>0.5</v>
      </c>
      <c r="AE90" s="84">
        <f t="shared" si="7"/>
        <v>119</v>
      </c>
    </row>
    <row r="91" spans="1:31" x14ac:dyDescent="0.2">
      <c r="A91" s="106" t="s">
        <v>399</v>
      </c>
      <c r="B91" s="55" t="s">
        <v>105</v>
      </c>
      <c r="C91" s="55" t="s">
        <v>53</v>
      </c>
      <c r="D91" s="55">
        <v>11</v>
      </c>
      <c r="E91" s="58"/>
      <c r="F91" s="58"/>
      <c r="G91" s="79">
        <v>87</v>
      </c>
      <c r="H91" s="135">
        <f t="shared" si="4"/>
        <v>-9</v>
      </c>
      <c r="I91" s="79">
        <v>78</v>
      </c>
      <c r="J91" s="79">
        <v>90</v>
      </c>
      <c r="K91" s="135">
        <f t="shared" si="5"/>
        <v>-3</v>
      </c>
      <c r="L91" s="79">
        <v>87</v>
      </c>
      <c r="M91" s="79">
        <v>85</v>
      </c>
      <c r="N91" s="135">
        <f t="shared" si="6"/>
        <v>3</v>
      </c>
      <c r="O91" s="79">
        <v>88</v>
      </c>
      <c r="P91" s="111">
        <v>0.92</v>
      </c>
      <c r="Q91" s="81">
        <v>0</v>
      </c>
      <c r="R91" s="82">
        <v>0</v>
      </c>
      <c r="S91" s="82">
        <v>0</v>
      </c>
      <c r="T91" s="82">
        <v>0</v>
      </c>
      <c r="U91" s="82">
        <v>0</v>
      </c>
      <c r="V91" s="81">
        <v>84</v>
      </c>
      <c r="W91" s="83">
        <v>0.3</v>
      </c>
      <c r="X91" s="82">
        <v>64.900000000000006</v>
      </c>
      <c r="Y91" s="82">
        <v>692</v>
      </c>
      <c r="Z91" s="82">
        <v>3.1</v>
      </c>
      <c r="AA91" s="81">
        <v>1201</v>
      </c>
      <c r="AB91" s="82">
        <v>0.8</v>
      </c>
      <c r="AC91" s="81">
        <v>0.1</v>
      </c>
      <c r="AD91" s="83">
        <v>0.7</v>
      </c>
      <c r="AE91" s="84">
        <f t="shared" si="7"/>
        <v>101.6</v>
      </c>
    </row>
    <row r="92" spans="1:31" x14ac:dyDescent="0.2">
      <c r="A92" s="106" t="s">
        <v>287</v>
      </c>
      <c r="B92" s="55" t="s">
        <v>105</v>
      </c>
      <c r="C92" s="55" t="s">
        <v>100</v>
      </c>
      <c r="D92" s="55">
        <v>12</v>
      </c>
      <c r="E92" s="58"/>
      <c r="F92" s="58"/>
      <c r="G92" s="79">
        <v>88</v>
      </c>
      <c r="H92" s="135">
        <f t="shared" si="4"/>
        <v>-2</v>
      </c>
      <c r="I92" s="79">
        <v>86</v>
      </c>
      <c r="J92" s="79">
        <v>80</v>
      </c>
      <c r="K92" s="135">
        <f t="shared" si="5"/>
        <v>-6</v>
      </c>
      <c r="L92" s="79">
        <v>74</v>
      </c>
      <c r="M92" s="79">
        <v>67</v>
      </c>
      <c r="N92" s="135">
        <f t="shared" si="6"/>
        <v>233</v>
      </c>
      <c r="O92" s="79">
        <v>300</v>
      </c>
      <c r="P92" s="111">
        <v>0.91</v>
      </c>
      <c r="Q92" s="81">
        <v>0</v>
      </c>
      <c r="R92" s="82">
        <v>0</v>
      </c>
      <c r="S92" s="82">
        <v>0</v>
      </c>
      <c r="T92" s="82">
        <v>0</v>
      </c>
      <c r="U92" s="82">
        <v>0</v>
      </c>
      <c r="V92" s="81">
        <v>0</v>
      </c>
      <c r="W92" s="83">
        <v>0</v>
      </c>
      <c r="X92" s="82">
        <v>61.2</v>
      </c>
      <c r="Y92" s="82">
        <v>767</v>
      </c>
      <c r="Z92" s="82">
        <v>5.4</v>
      </c>
      <c r="AA92" s="81">
        <v>0</v>
      </c>
      <c r="AB92" s="82">
        <v>0</v>
      </c>
      <c r="AC92" s="81">
        <v>0.1</v>
      </c>
      <c r="AD92" s="83">
        <v>0.4</v>
      </c>
      <c r="AE92" s="84">
        <f t="shared" si="7"/>
        <v>108.50000000000001</v>
      </c>
    </row>
    <row r="93" spans="1:31" x14ac:dyDescent="0.2">
      <c r="A93" s="106" t="s">
        <v>298</v>
      </c>
      <c r="B93" s="55" t="s">
        <v>104</v>
      </c>
      <c r="C93" s="55" t="s">
        <v>54</v>
      </c>
      <c r="D93" s="55">
        <v>7</v>
      </c>
      <c r="E93" s="58"/>
      <c r="F93" s="58"/>
      <c r="G93" s="79">
        <v>89</v>
      </c>
      <c r="H93" s="135">
        <f t="shared" si="4"/>
        <v>10</v>
      </c>
      <c r="I93" s="79">
        <v>99</v>
      </c>
      <c r="J93" s="79">
        <v>83</v>
      </c>
      <c r="K93" s="135">
        <f t="shared" si="5"/>
        <v>10</v>
      </c>
      <c r="L93" s="79">
        <v>93</v>
      </c>
      <c r="M93" s="79">
        <v>97</v>
      </c>
      <c r="N93" s="135">
        <f t="shared" si="6"/>
        <v>-12</v>
      </c>
      <c r="O93" s="79">
        <v>85</v>
      </c>
      <c r="P93" s="111">
        <v>0.68</v>
      </c>
      <c r="Q93" s="81">
        <v>0</v>
      </c>
      <c r="R93" s="82">
        <v>0</v>
      </c>
      <c r="S93" s="82">
        <v>0</v>
      </c>
      <c r="T93" s="82">
        <v>0</v>
      </c>
      <c r="U93" s="82">
        <v>0</v>
      </c>
      <c r="V93" s="81">
        <v>777</v>
      </c>
      <c r="W93" s="83">
        <v>7.9</v>
      </c>
      <c r="X93" s="82">
        <v>14.1</v>
      </c>
      <c r="Y93" s="82">
        <v>113</v>
      </c>
      <c r="Z93" s="82">
        <v>0.7</v>
      </c>
      <c r="AA93" s="81">
        <v>0</v>
      </c>
      <c r="AB93" s="82">
        <v>0</v>
      </c>
      <c r="AC93" s="81">
        <v>0.2</v>
      </c>
      <c r="AD93" s="83">
        <v>0.7</v>
      </c>
      <c r="AE93" s="84">
        <f t="shared" si="7"/>
        <v>139.6</v>
      </c>
    </row>
    <row r="94" spans="1:31" x14ac:dyDescent="0.2">
      <c r="A94" s="106" t="s">
        <v>69</v>
      </c>
      <c r="B94" s="55" t="s">
        <v>105</v>
      </c>
      <c r="C94" s="55" t="s">
        <v>45</v>
      </c>
      <c r="D94" s="55">
        <v>9</v>
      </c>
      <c r="E94" s="58"/>
      <c r="F94" s="58"/>
      <c r="G94" s="79">
        <v>90</v>
      </c>
      <c r="H94" s="135">
        <f t="shared" si="4"/>
        <v>4</v>
      </c>
      <c r="I94" s="79">
        <v>94</v>
      </c>
      <c r="J94" s="79">
        <v>93</v>
      </c>
      <c r="K94" s="135">
        <f t="shared" si="5"/>
        <v>1</v>
      </c>
      <c r="L94" s="79">
        <v>94</v>
      </c>
      <c r="M94" s="79">
        <v>88</v>
      </c>
      <c r="N94" s="135">
        <f t="shared" si="6"/>
        <v>4</v>
      </c>
      <c r="O94" s="79">
        <v>92</v>
      </c>
      <c r="P94" s="111">
        <v>0.92</v>
      </c>
      <c r="Q94" s="81">
        <v>0</v>
      </c>
      <c r="R94" s="82">
        <v>0</v>
      </c>
      <c r="S94" s="82">
        <v>0</v>
      </c>
      <c r="T94" s="82">
        <v>0</v>
      </c>
      <c r="U94" s="82">
        <v>0</v>
      </c>
      <c r="V94" s="81">
        <v>0</v>
      </c>
      <c r="W94" s="83">
        <v>0</v>
      </c>
      <c r="X94" s="82">
        <v>66.2</v>
      </c>
      <c r="Y94" s="82">
        <v>899</v>
      </c>
      <c r="Z94" s="82">
        <v>5</v>
      </c>
      <c r="AA94" s="81">
        <v>0</v>
      </c>
      <c r="AB94" s="82">
        <v>0</v>
      </c>
      <c r="AC94" s="81">
        <v>0.1</v>
      </c>
      <c r="AD94" s="83">
        <v>1</v>
      </c>
      <c r="AE94" s="84">
        <f t="shared" si="7"/>
        <v>118.10000000000001</v>
      </c>
    </row>
    <row r="95" spans="1:31" x14ac:dyDescent="0.2">
      <c r="A95" s="106" t="s">
        <v>285</v>
      </c>
      <c r="B95" s="55" t="s">
        <v>104</v>
      </c>
      <c r="C95" s="55" t="s">
        <v>24</v>
      </c>
      <c r="D95" s="55">
        <v>12</v>
      </c>
      <c r="E95" s="58"/>
      <c r="F95" s="58"/>
      <c r="G95" s="79">
        <v>91</v>
      </c>
      <c r="H95" s="135">
        <f t="shared" si="4"/>
        <v>1</v>
      </c>
      <c r="I95" s="79">
        <v>92</v>
      </c>
      <c r="J95" s="79">
        <v>86</v>
      </c>
      <c r="K95" s="135">
        <f t="shared" si="5"/>
        <v>-3</v>
      </c>
      <c r="L95" s="79">
        <v>83</v>
      </c>
      <c r="M95" s="79">
        <v>100</v>
      </c>
      <c r="N95" s="135">
        <f t="shared" si="6"/>
        <v>-19</v>
      </c>
      <c r="O95" s="79">
        <v>81</v>
      </c>
      <c r="P95" s="111">
        <v>0.84</v>
      </c>
      <c r="Q95" s="81">
        <v>0</v>
      </c>
      <c r="R95" s="82">
        <v>0</v>
      </c>
      <c r="S95" s="82">
        <v>0</v>
      </c>
      <c r="T95" s="82">
        <v>0</v>
      </c>
      <c r="U95" s="82">
        <v>0</v>
      </c>
      <c r="V95" s="81">
        <v>804</v>
      </c>
      <c r="W95" s="83">
        <v>5.6</v>
      </c>
      <c r="X95" s="82">
        <v>7.5</v>
      </c>
      <c r="Y95" s="82">
        <v>59.2</v>
      </c>
      <c r="Z95" s="82">
        <v>0.2</v>
      </c>
      <c r="AA95" s="81">
        <v>0</v>
      </c>
      <c r="AB95" s="82">
        <v>0</v>
      </c>
      <c r="AC95" s="81">
        <v>0.1</v>
      </c>
      <c r="AD95" s="83">
        <v>0.8</v>
      </c>
      <c r="AE95" s="84">
        <f t="shared" si="7"/>
        <v>119.72000000000001</v>
      </c>
    </row>
    <row r="96" spans="1:31" x14ac:dyDescent="0.2">
      <c r="A96" s="106" t="s">
        <v>328</v>
      </c>
      <c r="B96" s="55" t="s">
        <v>105</v>
      </c>
      <c r="C96" s="55" t="s">
        <v>47</v>
      </c>
      <c r="D96" s="55">
        <v>8</v>
      </c>
      <c r="E96" s="58"/>
      <c r="F96" s="58"/>
      <c r="G96" s="79">
        <v>92</v>
      </c>
      <c r="H96" s="135">
        <f t="shared" si="4"/>
        <v>-1</v>
      </c>
      <c r="I96" s="79">
        <v>91</v>
      </c>
      <c r="J96" s="79">
        <v>103</v>
      </c>
      <c r="K96" s="135">
        <f t="shared" si="5"/>
        <v>22</v>
      </c>
      <c r="L96" s="79">
        <v>125</v>
      </c>
      <c r="M96" s="79">
        <v>103</v>
      </c>
      <c r="N96" s="135">
        <f t="shared" si="6"/>
        <v>7</v>
      </c>
      <c r="O96" s="79">
        <v>110</v>
      </c>
      <c r="P96" s="111">
        <v>0.73</v>
      </c>
      <c r="Q96" s="81">
        <v>0</v>
      </c>
      <c r="R96" s="82">
        <v>0</v>
      </c>
      <c r="S96" s="82">
        <v>0</v>
      </c>
      <c r="T96" s="82">
        <v>0</v>
      </c>
      <c r="U96" s="82">
        <v>0</v>
      </c>
      <c r="V96" s="81">
        <v>0</v>
      </c>
      <c r="W96" s="83">
        <v>0</v>
      </c>
      <c r="X96" s="82">
        <v>41.6</v>
      </c>
      <c r="Y96" s="82">
        <v>645</v>
      </c>
      <c r="Z96" s="82">
        <v>4.3</v>
      </c>
      <c r="AA96" s="81">
        <v>0</v>
      </c>
      <c r="AB96" s="82">
        <v>0</v>
      </c>
      <c r="AC96" s="81">
        <v>0.1</v>
      </c>
      <c r="AD96" s="83">
        <v>0.3</v>
      </c>
      <c r="AE96" s="84">
        <f t="shared" si="7"/>
        <v>89.9</v>
      </c>
    </row>
    <row r="97" spans="1:31" x14ac:dyDescent="0.2">
      <c r="A97" s="106" t="s">
        <v>109</v>
      </c>
      <c r="B97" s="55" t="s">
        <v>106</v>
      </c>
      <c r="C97" s="55" t="s">
        <v>98</v>
      </c>
      <c r="D97" s="55">
        <v>9</v>
      </c>
      <c r="E97" s="58"/>
      <c r="F97" s="58"/>
      <c r="G97" s="79">
        <v>93</v>
      </c>
      <c r="H97" s="135">
        <f t="shared" si="4"/>
        <v>-8</v>
      </c>
      <c r="I97" s="79">
        <v>85</v>
      </c>
      <c r="J97" s="79">
        <v>99</v>
      </c>
      <c r="K97" s="135">
        <f t="shared" si="5"/>
        <v>-7</v>
      </c>
      <c r="L97" s="79">
        <v>92</v>
      </c>
      <c r="M97" s="79">
        <v>102</v>
      </c>
      <c r="N97" s="135">
        <f t="shared" si="6"/>
        <v>-9</v>
      </c>
      <c r="O97" s="79">
        <v>93</v>
      </c>
      <c r="P97" s="111">
        <v>0.93</v>
      </c>
      <c r="Q97" s="81">
        <v>344</v>
      </c>
      <c r="R97" s="82">
        <v>221</v>
      </c>
      <c r="S97" s="82">
        <v>4184</v>
      </c>
      <c r="T97" s="82">
        <v>28.8</v>
      </c>
      <c r="U97" s="82">
        <v>15.2</v>
      </c>
      <c r="V97" s="81">
        <v>23.1</v>
      </c>
      <c r="W97" s="83">
        <v>0.7</v>
      </c>
      <c r="X97" s="82">
        <v>0</v>
      </c>
      <c r="Y97" s="82">
        <v>0</v>
      </c>
      <c r="Z97" s="82">
        <v>0</v>
      </c>
      <c r="AA97" s="81">
        <v>0</v>
      </c>
      <c r="AB97" s="82">
        <v>0</v>
      </c>
      <c r="AC97" s="81">
        <v>0.7</v>
      </c>
      <c r="AD97" s="83">
        <v>4.0999999999999996</v>
      </c>
      <c r="AE97" s="84">
        <f t="shared" si="7"/>
        <v>267.07</v>
      </c>
    </row>
    <row r="98" spans="1:31" x14ac:dyDescent="0.2">
      <c r="A98" s="106" t="s">
        <v>301</v>
      </c>
      <c r="B98" s="55" t="s">
        <v>104</v>
      </c>
      <c r="C98" s="55" t="s">
        <v>14</v>
      </c>
      <c r="D98" s="55">
        <v>9</v>
      </c>
      <c r="E98" s="58"/>
      <c r="F98" s="58"/>
      <c r="G98" s="79">
        <v>94</v>
      </c>
      <c r="H98" s="135">
        <f t="shared" si="4"/>
        <v>-10</v>
      </c>
      <c r="I98" s="79">
        <v>84</v>
      </c>
      <c r="J98" s="79">
        <v>117</v>
      </c>
      <c r="K98" s="135">
        <f t="shared" si="5"/>
        <v>-12</v>
      </c>
      <c r="L98" s="79">
        <v>105</v>
      </c>
      <c r="M98" s="79">
        <v>118</v>
      </c>
      <c r="N98" s="135">
        <f t="shared" si="6"/>
        <v>-24</v>
      </c>
      <c r="O98" s="79">
        <v>94</v>
      </c>
      <c r="P98" s="111">
        <v>0.48</v>
      </c>
      <c r="Q98" s="81">
        <v>0</v>
      </c>
      <c r="R98" s="82">
        <v>0</v>
      </c>
      <c r="S98" s="82">
        <v>0</v>
      </c>
      <c r="T98" s="82">
        <v>0</v>
      </c>
      <c r="U98" s="82">
        <v>0</v>
      </c>
      <c r="V98" s="81">
        <v>544</v>
      </c>
      <c r="W98" s="83">
        <v>2.5</v>
      </c>
      <c r="X98" s="82">
        <v>14.1</v>
      </c>
      <c r="Y98" s="82">
        <v>114</v>
      </c>
      <c r="Z98" s="82">
        <v>0.5</v>
      </c>
      <c r="AA98" s="81">
        <v>0</v>
      </c>
      <c r="AB98" s="82">
        <v>0</v>
      </c>
      <c r="AC98" s="81">
        <v>0.1</v>
      </c>
      <c r="AD98" s="83">
        <v>1.4</v>
      </c>
      <c r="AE98" s="84">
        <f t="shared" si="7"/>
        <v>81.200000000000017</v>
      </c>
    </row>
    <row r="99" spans="1:31" x14ac:dyDescent="0.2">
      <c r="A99" s="106" t="s">
        <v>167</v>
      </c>
      <c r="B99" s="55" t="s">
        <v>105</v>
      </c>
      <c r="C99" s="55" t="s">
        <v>54</v>
      </c>
      <c r="D99" s="55">
        <v>7</v>
      </c>
      <c r="E99" s="58"/>
      <c r="F99" s="58"/>
      <c r="G99" s="79">
        <v>95</v>
      </c>
      <c r="H99" s="135">
        <f t="shared" si="4"/>
        <v>1</v>
      </c>
      <c r="I99" s="79">
        <v>96</v>
      </c>
      <c r="J99" s="79">
        <v>97</v>
      </c>
      <c r="K99" s="135">
        <f t="shared" si="5"/>
        <v>-6</v>
      </c>
      <c r="L99" s="79">
        <v>91</v>
      </c>
      <c r="M99" s="79">
        <v>91</v>
      </c>
      <c r="N99" s="135">
        <f t="shared" si="6"/>
        <v>7</v>
      </c>
      <c r="O99" s="79">
        <v>98</v>
      </c>
      <c r="P99" s="111">
        <v>0.88</v>
      </c>
      <c r="Q99" s="81">
        <v>0</v>
      </c>
      <c r="R99" s="82">
        <v>0</v>
      </c>
      <c r="S99" s="82">
        <v>0</v>
      </c>
      <c r="T99" s="82">
        <v>0</v>
      </c>
      <c r="U99" s="82">
        <v>0</v>
      </c>
      <c r="V99" s="81">
        <v>0</v>
      </c>
      <c r="W99" s="83">
        <v>0</v>
      </c>
      <c r="X99" s="82">
        <v>63.9</v>
      </c>
      <c r="Y99" s="82">
        <v>909</v>
      </c>
      <c r="Z99" s="82">
        <v>6.2</v>
      </c>
      <c r="AA99" s="81">
        <v>0</v>
      </c>
      <c r="AB99" s="82">
        <v>0</v>
      </c>
      <c r="AC99" s="81">
        <v>0.1</v>
      </c>
      <c r="AD99" s="83">
        <v>0.3</v>
      </c>
      <c r="AE99" s="84">
        <f t="shared" si="7"/>
        <v>127.70000000000002</v>
      </c>
    </row>
    <row r="100" spans="1:31" x14ac:dyDescent="0.2">
      <c r="A100" s="106" t="s">
        <v>80</v>
      </c>
      <c r="B100" s="55" t="s">
        <v>107</v>
      </c>
      <c r="C100" s="55" t="s">
        <v>55</v>
      </c>
      <c r="D100" s="55">
        <v>4</v>
      </c>
      <c r="E100" s="58"/>
      <c r="F100" s="58"/>
      <c r="G100" s="79">
        <v>96</v>
      </c>
      <c r="H100" s="135">
        <f t="shared" si="4"/>
        <v>6</v>
      </c>
      <c r="I100" s="79">
        <v>102</v>
      </c>
      <c r="J100" s="79">
        <v>92</v>
      </c>
      <c r="K100" s="135">
        <f t="shared" si="5"/>
        <v>18</v>
      </c>
      <c r="L100" s="79">
        <v>110</v>
      </c>
      <c r="M100" s="79">
        <v>87</v>
      </c>
      <c r="N100" s="135">
        <f t="shared" si="6"/>
        <v>14</v>
      </c>
      <c r="O100" s="79">
        <v>101</v>
      </c>
      <c r="P100" s="111">
        <v>0.96</v>
      </c>
      <c r="Q100" s="81">
        <v>0</v>
      </c>
      <c r="R100" s="82">
        <v>0</v>
      </c>
      <c r="S100" s="82">
        <v>0</v>
      </c>
      <c r="T100" s="82">
        <v>0</v>
      </c>
      <c r="U100" s="82">
        <v>0</v>
      </c>
      <c r="V100" s="81">
        <v>0</v>
      </c>
      <c r="W100" s="83">
        <v>0</v>
      </c>
      <c r="X100" s="82">
        <v>56.1</v>
      </c>
      <c r="Y100" s="82">
        <v>660</v>
      </c>
      <c r="Z100" s="82">
        <v>6.3</v>
      </c>
      <c r="AA100" s="81">
        <v>0</v>
      </c>
      <c r="AB100" s="82">
        <v>0</v>
      </c>
      <c r="AC100" s="81">
        <v>0.1</v>
      </c>
      <c r="AD100" s="83">
        <v>0.3</v>
      </c>
      <c r="AE100" s="84">
        <f t="shared" si="7"/>
        <v>103.4</v>
      </c>
    </row>
    <row r="101" spans="1:31" x14ac:dyDescent="0.2">
      <c r="A101" s="106" t="s">
        <v>164</v>
      </c>
      <c r="B101" s="55" t="s">
        <v>107</v>
      </c>
      <c r="C101" s="55" t="s">
        <v>102</v>
      </c>
      <c r="D101" s="55">
        <v>5</v>
      </c>
      <c r="E101" s="58"/>
      <c r="F101" s="58"/>
      <c r="G101" s="79">
        <v>97</v>
      </c>
      <c r="H101" s="135">
        <f t="shared" si="4"/>
        <v>9</v>
      </c>
      <c r="I101" s="79">
        <v>106</v>
      </c>
      <c r="J101" s="79">
        <v>123</v>
      </c>
      <c r="K101" s="135">
        <f t="shared" si="5"/>
        <v>22</v>
      </c>
      <c r="L101" s="79">
        <v>145</v>
      </c>
      <c r="M101" s="79">
        <v>119</v>
      </c>
      <c r="N101" s="135">
        <f t="shared" si="6"/>
        <v>10</v>
      </c>
      <c r="O101" s="79">
        <v>129</v>
      </c>
      <c r="P101" s="111">
        <v>0.84</v>
      </c>
      <c r="Q101" s="81">
        <v>0</v>
      </c>
      <c r="R101" s="82">
        <v>0</v>
      </c>
      <c r="S101" s="82">
        <v>0</v>
      </c>
      <c r="T101" s="82">
        <v>0</v>
      </c>
      <c r="U101" s="82">
        <v>0</v>
      </c>
      <c r="V101" s="81">
        <v>0</v>
      </c>
      <c r="W101" s="83">
        <v>0</v>
      </c>
      <c r="X101" s="82">
        <v>58.3</v>
      </c>
      <c r="Y101" s="82">
        <v>653</v>
      </c>
      <c r="Z101" s="82">
        <v>4.3</v>
      </c>
      <c r="AA101" s="81">
        <v>0</v>
      </c>
      <c r="AB101" s="82">
        <v>0</v>
      </c>
      <c r="AC101" s="81">
        <v>0.1</v>
      </c>
      <c r="AD101" s="83">
        <v>0.3</v>
      </c>
      <c r="AE101" s="84">
        <f t="shared" si="7"/>
        <v>90.7</v>
      </c>
    </row>
    <row r="102" spans="1:31" x14ac:dyDescent="0.2">
      <c r="A102" s="106" t="s">
        <v>319</v>
      </c>
      <c r="B102" s="55" t="s">
        <v>107</v>
      </c>
      <c r="C102" s="55" t="s">
        <v>33</v>
      </c>
      <c r="D102" s="55">
        <v>5</v>
      </c>
      <c r="E102" s="58"/>
      <c r="F102" s="58"/>
      <c r="G102" s="79">
        <v>98</v>
      </c>
      <c r="H102" s="135">
        <f t="shared" si="4"/>
        <v>-10</v>
      </c>
      <c r="I102" s="79">
        <v>88</v>
      </c>
      <c r="J102" s="79">
        <v>91</v>
      </c>
      <c r="K102" s="135">
        <f t="shared" si="5"/>
        <v>-5</v>
      </c>
      <c r="L102" s="79">
        <v>86</v>
      </c>
      <c r="M102" s="79">
        <v>90</v>
      </c>
      <c r="N102" s="135">
        <f t="shared" si="6"/>
        <v>0</v>
      </c>
      <c r="O102" s="79">
        <v>90</v>
      </c>
      <c r="P102" s="111">
        <v>0.95</v>
      </c>
      <c r="Q102" s="81">
        <v>0</v>
      </c>
      <c r="R102" s="82">
        <v>0</v>
      </c>
      <c r="S102" s="82">
        <v>0</v>
      </c>
      <c r="T102" s="82">
        <v>0</v>
      </c>
      <c r="U102" s="82">
        <v>0</v>
      </c>
      <c r="V102" s="81">
        <v>0</v>
      </c>
      <c r="W102" s="83">
        <v>0</v>
      </c>
      <c r="X102" s="82">
        <v>56.9</v>
      </c>
      <c r="Y102" s="82">
        <v>593</v>
      </c>
      <c r="Z102" s="82">
        <v>4.8</v>
      </c>
      <c r="AA102" s="81">
        <v>0</v>
      </c>
      <c r="AB102" s="82">
        <v>0</v>
      </c>
      <c r="AC102" s="81">
        <v>0.1</v>
      </c>
      <c r="AD102" s="83">
        <v>0.5</v>
      </c>
      <c r="AE102" s="84">
        <f t="shared" si="7"/>
        <v>87.3</v>
      </c>
    </row>
    <row r="103" spans="1:31" x14ac:dyDescent="0.2">
      <c r="A103" s="106" t="s">
        <v>405</v>
      </c>
      <c r="B103" s="55" t="s">
        <v>105</v>
      </c>
      <c r="C103" s="55" t="s">
        <v>114</v>
      </c>
      <c r="D103" s="55">
        <v>10</v>
      </c>
      <c r="E103" s="58"/>
      <c r="F103" s="58"/>
      <c r="G103" s="79">
        <v>99</v>
      </c>
      <c r="H103" s="135">
        <f t="shared" si="4"/>
        <v>1</v>
      </c>
      <c r="I103" s="79">
        <v>100</v>
      </c>
      <c r="J103" s="79">
        <v>87</v>
      </c>
      <c r="K103" s="135">
        <f t="shared" si="5"/>
        <v>2</v>
      </c>
      <c r="L103" s="79">
        <v>89</v>
      </c>
      <c r="M103" s="79">
        <v>86</v>
      </c>
      <c r="N103" s="135">
        <f t="shared" si="6"/>
        <v>9</v>
      </c>
      <c r="O103" s="79">
        <v>95</v>
      </c>
      <c r="P103" s="111">
        <v>0.8</v>
      </c>
      <c r="Q103" s="81">
        <v>0</v>
      </c>
      <c r="R103" s="82">
        <v>0</v>
      </c>
      <c r="S103" s="82">
        <v>0</v>
      </c>
      <c r="T103" s="82">
        <v>0</v>
      </c>
      <c r="U103" s="82">
        <v>0</v>
      </c>
      <c r="V103" s="81">
        <v>0</v>
      </c>
      <c r="W103" s="83">
        <v>0</v>
      </c>
      <c r="X103" s="82">
        <v>57.6</v>
      </c>
      <c r="Y103" s="82">
        <v>814</v>
      </c>
      <c r="Z103" s="82">
        <v>4.7</v>
      </c>
      <c r="AA103" s="81">
        <v>0</v>
      </c>
      <c r="AB103" s="82">
        <v>0</v>
      </c>
      <c r="AC103" s="81">
        <v>0.1</v>
      </c>
      <c r="AD103" s="83">
        <v>0.5</v>
      </c>
      <c r="AE103" s="84">
        <f t="shared" si="7"/>
        <v>108.80000000000001</v>
      </c>
    </row>
    <row r="104" spans="1:31" x14ac:dyDescent="0.2">
      <c r="A104" s="106" t="s">
        <v>412</v>
      </c>
      <c r="B104" s="55" t="s">
        <v>105</v>
      </c>
      <c r="C104" s="55" t="s">
        <v>53</v>
      </c>
      <c r="D104" s="55">
        <v>11</v>
      </c>
      <c r="E104" s="58"/>
      <c r="F104" s="58"/>
      <c r="G104" s="79">
        <v>100</v>
      </c>
      <c r="H104" s="135">
        <f t="shared" si="4"/>
        <v>22</v>
      </c>
      <c r="I104" s="79">
        <v>122</v>
      </c>
      <c r="J104" s="79">
        <v>98</v>
      </c>
      <c r="K104" s="135">
        <f t="shared" si="5"/>
        <v>26</v>
      </c>
      <c r="L104" s="79">
        <v>124</v>
      </c>
      <c r="M104" s="79">
        <v>99</v>
      </c>
      <c r="N104" s="135">
        <f t="shared" si="6"/>
        <v>16</v>
      </c>
      <c r="O104" s="79">
        <v>115</v>
      </c>
      <c r="P104" s="111">
        <v>0.72</v>
      </c>
      <c r="Q104" s="81">
        <v>0</v>
      </c>
      <c r="R104" s="82">
        <v>0</v>
      </c>
      <c r="S104" s="82">
        <v>0</v>
      </c>
      <c r="T104" s="82">
        <v>0</v>
      </c>
      <c r="U104" s="82">
        <v>0</v>
      </c>
      <c r="V104" s="81">
        <v>21</v>
      </c>
      <c r="W104" s="83">
        <v>0.1</v>
      </c>
      <c r="X104" s="82">
        <v>53.7</v>
      </c>
      <c r="Y104" s="82">
        <v>806</v>
      </c>
      <c r="Z104" s="82">
        <v>4.5999999999999996</v>
      </c>
      <c r="AA104" s="81">
        <v>0</v>
      </c>
      <c r="AB104" s="82">
        <v>0</v>
      </c>
      <c r="AC104" s="81">
        <v>0.1</v>
      </c>
      <c r="AD104" s="83">
        <v>0.5</v>
      </c>
      <c r="AE104" s="84">
        <f t="shared" si="7"/>
        <v>110.1</v>
      </c>
    </row>
    <row r="105" spans="1:31" x14ac:dyDescent="0.2">
      <c r="A105" s="106" t="s">
        <v>407</v>
      </c>
      <c r="B105" s="55" t="s">
        <v>104</v>
      </c>
      <c r="C105" s="55" t="s">
        <v>22</v>
      </c>
      <c r="D105" s="55">
        <v>8</v>
      </c>
      <c r="E105" s="58"/>
      <c r="F105" s="58"/>
      <c r="G105" s="79">
        <v>101</v>
      </c>
      <c r="H105" s="135">
        <f t="shared" si="4"/>
        <v>-3</v>
      </c>
      <c r="I105" s="79">
        <v>98</v>
      </c>
      <c r="J105" s="79">
        <v>96</v>
      </c>
      <c r="K105" s="135">
        <f t="shared" si="5"/>
        <v>3</v>
      </c>
      <c r="L105" s="79">
        <v>99</v>
      </c>
      <c r="M105" s="79">
        <v>108</v>
      </c>
      <c r="N105" s="135">
        <f t="shared" si="6"/>
        <v>-11</v>
      </c>
      <c r="O105" s="79">
        <v>97</v>
      </c>
      <c r="P105" s="111">
        <v>0.45</v>
      </c>
      <c r="Q105" s="81">
        <v>0</v>
      </c>
      <c r="R105" s="82">
        <v>0</v>
      </c>
      <c r="S105" s="82">
        <v>0</v>
      </c>
      <c r="T105" s="82">
        <v>0</v>
      </c>
      <c r="U105" s="82">
        <v>0</v>
      </c>
      <c r="V105" s="81">
        <v>577</v>
      </c>
      <c r="W105" s="83">
        <v>4.0999999999999996</v>
      </c>
      <c r="X105" s="82">
        <v>11.6</v>
      </c>
      <c r="Y105" s="82">
        <v>94</v>
      </c>
      <c r="Z105" s="82">
        <v>0.4</v>
      </c>
      <c r="AA105" s="81">
        <v>0</v>
      </c>
      <c r="AB105" s="82">
        <v>0</v>
      </c>
      <c r="AC105" s="81">
        <v>0.1</v>
      </c>
      <c r="AD105" s="83">
        <v>0.3</v>
      </c>
      <c r="AE105" s="84">
        <f t="shared" si="7"/>
        <v>93.700000000000017</v>
      </c>
    </row>
    <row r="106" spans="1:31" x14ac:dyDescent="0.2">
      <c r="A106" s="106" t="s">
        <v>125</v>
      </c>
      <c r="B106" s="55" t="s">
        <v>105</v>
      </c>
      <c r="C106" s="55" t="s">
        <v>42</v>
      </c>
      <c r="D106" s="55">
        <v>8</v>
      </c>
      <c r="E106" s="58"/>
      <c r="F106" s="58"/>
      <c r="G106" s="79">
        <v>102</v>
      </c>
      <c r="H106" s="135">
        <f t="shared" si="4"/>
        <v>-12</v>
      </c>
      <c r="I106" s="79">
        <v>90</v>
      </c>
      <c r="J106" s="79">
        <v>88</v>
      </c>
      <c r="K106" s="135">
        <f t="shared" si="5"/>
        <v>0</v>
      </c>
      <c r="L106" s="79">
        <v>88</v>
      </c>
      <c r="M106" s="79">
        <v>84</v>
      </c>
      <c r="N106" s="135">
        <f t="shared" si="6"/>
        <v>5</v>
      </c>
      <c r="O106" s="79">
        <v>89</v>
      </c>
      <c r="P106" s="111">
        <v>0.81</v>
      </c>
      <c r="Q106" s="81">
        <v>0</v>
      </c>
      <c r="R106" s="82">
        <v>0</v>
      </c>
      <c r="S106" s="82">
        <v>0</v>
      </c>
      <c r="T106" s="82">
        <v>0</v>
      </c>
      <c r="U106" s="82">
        <v>0</v>
      </c>
      <c r="V106" s="81">
        <v>0</v>
      </c>
      <c r="W106" s="83">
        <v>0</v>
      </c>
      <c r="X106" s="82">
        <v>59.3</v>
      </c>
      <c r="Y106" s="82">
        <v>843</v>
      </c>
      <c r="Z106" s="82">
        <v>4.8</v>
      </c>
      <c r="AA106" s="81">
        <v>0</v>
      </c>
      <c r="AB106" s="82">
        <v>0</v>
      </c>
      <c r="AC106" s="81">
        <v>0.1</v>
      </c>
      <c r="AD106" s="83">
        <v>1</v>
      </c>
      <c r="AE106" s="84">
        <f t="shared" si="7"/>
        <v>111.3</v>
      </c>
    </row>
    <row r="107" spans="1:31" x14ac:dyDescent="0.2">
      <c r="A107" s="106" t="s">
        <v>134</v>
      </c>
      <c r="B107" s="55" t="s">
        <v>106</v>
      </c>
      <c r="C107" s="55" t="s">
        <v>50</v>
      </c>
      <c r="D107" s="55">
        <v>5</v>
      </c>
      <c r="E107" s="58"/>
      <c r="F107" s="58"/>
      <c r="G107" s="79">
        <v>103</v>
      </c>
      <c r="H107" s="135">
        <f t="shared" si="4"/>
        <v>-10</v>
      </c>
      <c r="I107" s="79">
        <v>93</v>
      </c>
      <c r="J107" s="79">
        <v>124</v>
      </c>
      <c r="K107" s="135">
        <f t="shared" si="5"/>
        <v>-15</v>
      </c>
      <c r="L107" s="79">
        <v>109</v>
      </c>
      <c r="M107" s="79">
        <v>128</v>
      </c>
      <c r="N107" s="135">
        <f t="shared" si="6"/>
        <v>-11</v>
      </c>
      <c r="O107" s="79">
        <v>117</v>
      </c>
      <c r="P107" s="111">
        <v>0.85</v>
      </c>
      <c r="Q107" s="81">
        <v>340</v>
      </c>
      <c r="R107" s="82">
        <v>206</v>
      </c>
      <c r="S107" s="82">
        <v>3976</v>
      </c>
      <c r="T107" s="82">
        <v>25.1</v>
      </c>
      <c r="U107" s="82">
        <v>10.7</v>
      </c>
      <c r="V107" s="81">
        <v>113</v>
      </c>
      <c r="W107" s="83">
        <v>0.5</v>
      </c>
      <c r="X107" s="82">
        <v>0</v>
      </c>
      <c r="Y107" s="82">
        <v>0</v>
      </c>
      <c r="Z107" s="82">
        <v>0</v>
      </c>
      <c r="AA107" s="81">
        <v>0</v>
      </c>
      <c r="AB107" s="82">
        <v>0</v>
      </c>
      <c r="AC107" s="81">
        <v>0.6</v>
      </c>
      <c r="AD107" s="83">
        <v>4.5999999999999996</v>
      </c>
      <c r="AE107" s="84">
        <f t="shared" si="7"/>
        <v>255.04000000000002</v>
      </c>
    </row>
    <row r="108" spans="1:31" x14ac:dyDescent="0.2">
      <c r="A108" s="106" t="s">
        <v>121</v>
      </c>
      <c r="B108" s="55" t="s">
        <v>107</v>
      </c>
      <c r="C108" s="55" t="s">
        <v>46</v>
      </c>
      <c r="D108" s="55">
        <v>8</v>
      </c>
      <c r="E108" s="58"/>
      <c r="F108" s="58"/>
      <c r="G108" s="79">
        <v>104</v>
      </c>
      <c r="H108" s="135">
        <f t="shared" si="4"/>
        <v>-15</v>
      </c>
      <c r="I108" s="79">
        <v>89</v>
      </c>
      <c r="J108" s="79">
        <v>107</v>
      </c>
      <c r="K108" s="135">
        <f t="shared" si="5"/>
        <v>-10</v>
      </c>
      <c r="L108" s="79">
        <v>97</v>
      </c>
      <c r="M108" s="79">
        <v>101</v>
      </c>
      <c r="N108" s="135">
        <f t="shared" si="6"/>
        <v>5</v>
      </c>
      <c r="O108" s="79">
        <v>106</v>
      </c>
      <c r="P108" s="111">
        <v>0.95</v>
      </c>
      <c r="Q108" s="81">
        <v>0</v>
      </c>
      <c r="R108" s="82">
        <v>0</v>
      </c>
      <c r="S108" s="82">
        <v>0</v>
      </c>
      <c r="T108" s="82">
        <v>0</v>
      </c>
      <c r="U108" s="82">
        <v>0</v>
      </c>
      <c r="V108" s="81">
        <v>0</v>
      </c>
      <c r="W108" s="83">
        <v>0</v>
      </c>
      <c r="X108" s="82">
        <v>61.5</v>
      </c>
      <c r="Y108" s="82">
        <v>682</v>
      </c>
      <c r="Z108" s="82">
        <v>4.9000000000000004</v>
      </c>
      <c r="AA108" s="81">
        <v>0</v>
      </c>
      <c r="AB108" s="82">
        <v>0</v>
      </c>
      <c r="AC108" s="81">
        <v>0.1</v>
      </c>
      <c r="AD108" s="83">
        <v>0.4</v>
      </c>
      <c r="AE108" s="84">
        <f t="shared" si="7"/>
        <v>97.000000000000014</v>
      </c>
    </row>
    <row r="109" spans="1:31" x14ac:dyDescent="0.2">
      <c r="A109" s="106" t="s">
        <v>304</v>
      </c>
      <c r="B109" s="55" t="s">
        <v>105</v>
      </c>
      <c r="C109" s="55" t="s">
        <v>31</v>
      </c>
      <c r="D109" s="55">
        <v>9</v>
      </c>
      <c r="E109" s="58"/>
      <c r="F109" s="58"/>
      <c r="G109" s="79">
        <v>105</v>
      </c>
      <c r="H109" s="135">
        <f t="shared" si="4"/>
        <v>11</v>
      </c>
      <c r="I109" s="79">
        <v>116</v>
      </c>
      <c r="J109" s="79">
        <v>102</v>
      </c>
      <c r="K109" s="135">
        <f t="shared" si="5"/>
        <v>15</v>
      </c>
      <c r="L109" s="79">
        <v>117</v>
      </c>
      <c r="M109" s="79">
        <v>92</v>
      </c>
      <c r="N109" s="135">
        <f t="shared" si="6"/>
        <v>8</v>
      </c>
      <c r="O109" s="79">
        <v>100</v>
      </c>
      <c r="P109" s="111">
        <v>0.7</v>
      </c>
      <c r="Q109" s="81">
        <v>0</v>
      </c>
      <c r="R109" s="82">
        <v>0</v>
      </c>
      <c r="S109" s="82">
        <v>0</v>
      </c>
      <c r="T109" s="82">
        <v>0</v>
      </c>
      <c r="U109" s="82">
        <v>0</v>
      </c>
      <c r="V109" s="81">
        <v>0</v>
      </c>
      <c r="W109" s="83">
        <v>0</v>
      </c>
      <c r="X109" s="82">
        <v>75.3</v>
      </c>
      <c r="Y109" s="82">
        <v>1020</v>
      </c>
      <c r="Z109" s="82">
        <v>4.0999999999999996</v>
      </c>
      <c r="AA109" s="81">
        <v>0</v>
      </c>
      <c r="AB109" s="82">
        <v>0</v>
      </c>
      <c r="AC109" s="81">
        <v>0.1</v>
      </c>
      <c r="AD109" s="83">
        <v>0.6</v>
      </c>
      <c r="AE109" s="84">
        <f t="shared" si="7"/>
        <v>125.6</v>
      </c>
    </row>
    <row r="110" spans="1:31" x14ac:dyDescent="0.2">
      <c r="A110" s="106" t="s">
        <v>327</v>
      </c>
      <c r="B110" s="55" t="s">
        <v>104</v>
      </c>
      <c r="C110" s="55" t="s">
        <v>50</v>
      </c>
      <c r="D110" s="55">
        <v>5</v>
      </c>
      <c r="E110" s="58"/>
      <c r="F110" s="58"/>
      <c r="G110" s="79">
        <v>106</v>
      </c>
      <c r="H110" s="135">
        <f t="shared" si="4"/>
        <v>101</v>
      </c>
      <c r="I110" s="79">
        <v>207</v>
      </c>
      <c r="J110" s="79">
        <v>134</v>
      </c>
      <c r="K110" s="135">
        <f t="shared" si="5"/>
        <v>49</v>
      </c>
      <c r="L110" s="79">
        <v>183</v>
      </c>
      <c r="M110" s="79">
        <v>170</v>
      </c>
      <c r="N110" s="135">
        <f t="shared" si="6"/>
        <v>22</v>
      </c>
      <c r="O110" s="79">
        <v>192</v>
      </c>
      <c r="P110" s="111">
        <v>0.4</v>
      </c>
      <c r="Q110" s="81">
        <v>0</v>
      </c>
      <c r="R110" s="82">
        <v>0</v>
      </c>
      <c r="S110" s="82">
        <v>0</v>
      </c>
      <c r="T110" s="82">
        <v>0</v>
      </c>
      <c r="U110" s="82">
        <v>0</v>
      </c>
      <c r="V110" s="81">
        <v>15.9</v>
      </c>
      <c r="W110" s="83">
        <v>0.1</v>
      </c>
      <c r="X110" s="82">
        <v>0</v>
      </c>
      <c r="Y110" s="82">
        <v>0</v>
      </c>
      <c r="Z110" s="82">
        <v>0</v>
      </c>
      <c r="AA110" s="81">
        <v>0</v>
      </c>
      <c r="AB110" s="82">
        <v>0</v>
      </c>
      <c r="AC110" s="81">
        <v>0</v>
      </c>
      <c r="AD110" s="83">
        <v>0</v>
      </c>
      <c r="AE110" s="84">
        <f t="shared" si="7"/>
        <v>2.1900000000000004</v>
      </c>
    </row>
    <row r="111" spans="1:31" x14ac:dyDescent="0.2">
      <c r="A111" s="106" t="s">
        <v>306</v>
      </c>
      <c r="B111" s="55" t="s">
        <v>107</v>
      </c>
      <c r="C111" s="55" t="s">
        <v>53</v>
      </c>
      <c r="D111" s="55">
        <v>11</v>
      </c>
      <c r="E111" s="58"/>
      <c r="F111" s="58"/>
      <c r="G111" s="79">
        <v>107</v>
      </c>
      <c r="H111" s="135">
        <f t="shared" si="4"/>
        <v>7</v>
      </c>
      <c r="I111" s="79">
        <v>114</v>
      </c>
      <c r="J111" s="79">
        <v>94</v>
      </c>
      <c r="K111" s="135">
        <f t="shared" si="5"/>
        <v>8</v>
      </c>
      <c r="L111" s="79">
        <v>102</v>
      </c>
      <c r="M111" s="79">
        <v>89</v>
      </c>
      <c r="N111" s="135">
        <f t="shared" si="6"/>
        <v>2</v>
      </c>
      <c r="O111" s="79">
        <v>91</v>
      </c>
      <c r="P111" s="111">
        <v>0.85</v>
      </c>
      <c r="Q111" s="81">
        <v>0</v>
      </c>
      <c r="R111" s="82">
        <v>0</v>
      </c>
      <c r="S111" s="82">
        <v>0</v>
      </c>
      <c r="T111" s="82">
        <v>0</v>
      </c>
      <c r="U111" s="82">
        <v>0</v>
      </c>
      <c r="V111" s="81">
        <v>0</v>
      </c>
      <c r="W111" s="83">
        <v>0</v>
      </c>
      <c r="X111" s="82">
        <v>60.3</v>
      </c>
      <c r="Y111" s="82">
        <v>704</v>
      </c>
      <c r="Z111" s="82">
        <v>5.8</v>
      </c>
      <c r="AA111" s="81">
        <v>0</v>
      </c>
      <c r="AB111" s="82">
        <v>0</v>
      </c>
      <c r="AC111" s="81">
        <v>0.1</v>
      </c>
      <c r="AD111" s="83">
        <v>0.8</v>
      </c>
      <c r="AE111" s="84">
        <f t="shared" si="7"/>
        <v>103.80000000000001</v>
      </c>
    </row>
    <row r="112" spans="1:31" x14ac:dyDescent="0.2">
      <c r="A112" s="106" t="s">
        <v>402</v>
      </c>
      <c r="B112" s="55" t="s">
        <v>104</v>
      </c>
      <c r="C112" s="55" t="s">
        <v>97</v>
      </c>
      <c r="D112" s="55">
        <v>12</v>
      </c>
      <c r="E112" s="58"/>
      <c r="F112" s="58"/>
      <c r="G112" s="79">
        <v>108</v>
      </c>
      <c r="H112" s="135">
        <f t="shared" si="4"/>
        <v>-5</v>
      </c>
      <c r="I112" s="79">
        <v>103</v>
      </c>
      <c r="J112" s="79">
        <v>104</v>
      </c>
      <c r="K112" s="135">
        <f t="shared" si="5"/>
        <v>-6</v>
      </c>
      <c r="L112" s="79">
        <v>98</v>
      </c>
      <c r="M112" s="79">
        <v>114</v>
      </c>
      <c r="N112" s="135">
        <f t="shared" si="6"/>
        <v>-6</v>
      </c>
      <c r="O112" s="79">
        <v>108</v>
      </c>
      <c r="P112" s="111">
        <v>0.44</v>
      </c>
      <c r="Q112" s="81">
        <v>0</v>
      </c>
      <c r="R112" s="82">
        <v>0</v>
      </c>
      <c r="S112" s="82">
        <v>0</v>
      </c>
      <c r="T112" s="82">
        <v>0</v>
      </c>
      <c r="U112" s="82">
        <v>0</v>
      </c>
      <c r="V112" s="81">
        <v>471</v>
      </c>
      <c r="W112" s="83">
        <v>3.3</v>
      </c>
      <c r="X112" s="82">
        <v>7.3</v>
      </c>
      <c r="Y112" s="82">
        <v>57.5</v>
      </c>
      <c r="Z112" s="82">
        <v>0.2</v>
      </c>
      <c r="AA112" s="81">
        <v>0</v>
      </c>
      <c r="AB112" s="82">
        <v>0</v>
      </c>
      <c r="AC112" s="81">
        <v>0.1</v>
      </c>
      <c r="AD112" s="83">
        <v>1.8</v>
      </c>
      <c r="AE112" s="84">
        <f t="shared" si="7"/>
        <v>70.450000000000017</v>
      </c>
    </row>
    <row r="113" spans="1:31" x14ac:dyDescent="0.2">
      <c r="A113" s="106" t="s">
        <v>289</v>
      </c>
      <c r="B113" s="55" t="s">
        <v>104</v>
      </c>
      <c r="C113" s="55" t="s">
        <v>50</v>
      </c>
      <c r="D113" s="55">
        <v>5</v>
      </c>
      <c r="E113" s="58"/>
      <c r="F113" s="58"/>
      <c r="G113" s="79">
        <v>109</v>
      </c>
      <c r="H113" s="135">
        <f t="shared" si="4"/>
        <v>191</v>
      </c>
      <c r="I113" s="79">
        <v>300</v>
      </c>
      <c r="J113" s="79">
        <v>132</v>
      </c>
      <c r="K113" s="135">
        <f t="shared" si="5"/>
        <v>168</v>
      </c>
      <c r="L113" s="79">
        <v>300</v>
      </c>
      <c r="M113" s="79">
        <v>148</v>
      </c>
      <c r="N113" s="135">
        <f t="shared" si="6"/>
        <v>152</v>
      </c>
      <c r="O113" s="79">
        <v>300</v>
      </c>
      <c r="P113" s="111">
        <v>0.23</v>
      </c>
      <c r="Q113" s="81">
        <v>0</v>
      </c>
      <c r="R113" s="82">
        <v>0</v>
      </c>
      <c r="S113" s="82">
        <v>0</v>
      </c>
      <c r="T113" s="82">
        <v>0</v>
      </c>
      <c r="U113" s="82">
        <v>0</v>
      </c>
      <c r="V113" s="81">
        <v>410</v>
      </c>
      <c r="W113" s="83">
        <v>2</v>
      </c>
      <c r="X113" s="82">
        <v>19</v>
      </c>
      <c r="Y113" s="82">
        <v>244</v>
      </c>
      <c r="Z113" s="82">
        <v>0</v>
      </c>
      <c r="AA113" s="81">
        <v>0</v>
      </c>
      <c r="AB113" s="82">
        <v>0</v>
      </c>
      <c r="AC113" s="81">
        <v>0</v>
      </c>
      <c r="AD113" s="83">
        <v>3</v>
      </c>
      <c r="AE113" s="84">
        <f t="shared" si="7"/>
        <v>71.400000000000006</v>
      </c>
    </row>
    <row r="114" spans="1:31" x14ac:dyDescent="0.2">
      <c r="A114" s="106" t="s">
        <v>145</v>
      </c>
      <c r="B114" s="55" t="s">
        <v>105</v>
      </c>
      <c r="C114" s="55" t="s">
        <v>101</v>
      </c>
      <c r="D114" s="55">
        <v>12</v>
      </c>
      <c r="E114" s="58"/>
      <c r="F114" s="58"/>
      <c r="G114" s="79">
        <v>110</v>
      </c>
      <c r="H114" s="135">
        <f t="shared" si="4"/>
        <v>-5</v>
      </c>
      <c r="I114" s="79">
        <v>105</v>
      </c>
      <c r="J114" s="79">
        <v>122</v>
      </c>
      <c r="K114" s="135">
        <f t="shared" si="5"/>
        <v>-14</v>
      </c>
      <c r="L114" s="79">
        <v>108</v>
      </c>
      <c r="M114" s="79">
        <v>129</v>
      </c>
      <c r="N114" s="135">
        <f t="shared" si="6"/>
        <v>-13</v>
      </c>
      <c r="O114" s="79">
        <v>116</v>
      </c>
      <c r="P114" s="111">
        <v>0.83</v>
      </c>
      <c r="Q114" s="81">
        <v>0</v>
      </c>
      <c r="R114" s="82">
        <v>0</v>
      </c>
      <c r="S114" s="82">
        <v>0</v>
      </c>
      <c r="T114" s="82">
        <v>0</v>
      </c>
      <c r="U114" s="82">
        <v>0</v>
      </c>
      <c r="V114" s="81">
        <v>0</v>
      </c>
      <c r="W114" s="83">
        <v>0</v>
      </c>
      <c r="X114" s="82">
        <v>49.2</v>
      </c>
      <c r="Y114" s="82">
        <v>758</v>
      </c>
      <c r="Z114" s="82">
        <v>6.3</v>
      </c>
      <c r="AA114" s="81">
        <v>0</v>
      </c>
      <c r="AB114" s="82">
        <v>0</v>
      </c>
      <c r="AC114" s="81">
        <v>0.2</v>
      </c>
      <c r="AD114" s="83">
        <v>0.3</v>
      </c>
      <c r="AE114" s="84">
        <f t="shared" si="7"/>
        <v>113.4</v>
      </c>
    </row>
    <row r="115" spans="1:31" x14ac:dyDescent="0.2">
      <c r="A115" s="106" t="s">
        <v>415</v>
      </c>
      <c r="B115" s="55" t="s">
        <v>107</v>
      </c>
      <c r="C115" s="55" t="s">
        <v>114</v>
      </c>
      <c r="D115" s="55">
        <v>10</v>
      </c>
      <c r="E115" s="58"/>
      <c r="F115" s="58"/>
      <c r="G115" s="79">
        <v>111</v>
      </c>
      <c r="H115" s="135">
        <f t="shared" si="4"/>
        <v>26</v>
      </c>
      <c r="I115" s="79">
        <v>137</v>
      </c>
      <c r="J115" s="79">
        <v>108</v>
      </c>
      <c r="K115" s="135">
        <f t="shared" si="5"/>
        <v>34</v>
      </c>
      <c r="L115" s="79">
        <v>142</v>
      </c>
      <c r="M115" s="79">
        <v>106</v>
      </c>
      <c r="N115" s="135">
        <f t="shared" si="6"/>
        <v>29</v>
      </c>
      <c r="O115" s="79">
        <v>135</v>
      </c>
      <c r="P115" s="111">
        <v>0.77</v>
      </c>
      <c r="Q115" s="81">
        <v>0</v>
      </c>
      <c r="R115" s="82">
        <v>0</v>
      </c>
      <c r="S115" s="82">
        <v>0</v>
      </c>
      <c r="T115" s="82">
        <v>0</v>
      </c>
      <c r="U115" s="82">
        <v>0</v>
      </c>
      <c r="V115" s="81">
        <v>0</v>
      </c>
      <c r="W115" s="83">
        <v>0</v>
      </c>
      <c r="X115" s="82">
        <v>56.4</v>
      </c>
      <c r="Y115" s="82">
        <v>670</v>
      </c>
      <c r="Z115" s="82">
        <v>3.4</v>
      </c>
      <c r="AA115" s="81">
        <v>0</v>
      </c>
      <c r="AB115" s="82">
        <v>0</v>
      </c>
      <c r="AC115" s="81">
        <v>0.1</v>
      </c>
      <c r="AD115" s="83">
        <v>0.5</v>
      </c>
      <c r="AE115" s="84">
        <f t="shared" si="7"/>
        <v>86.600000000000009</v>
      </c>
    </row>
    <row r="116" spans="1:31" x14ac:dyDescent="0.2">
      <c r="A116" s="106" t="s">
        <v>338</v>
      </c>
      <c r="B116" s="55" t="s">
        <v>105</v>
      </c>
      <c r="C116" s="55" t="s">
        <v>50</v>
      </c>
      <c r="D116" s="55">
        <v>5</v>
      </c>
      <c r="E116" s="58"/>
      <c r="F116" s="58"/>
      <c r="G116" s="79">
        <v>112</v>
      </c>
      <c r="H116" s="135">
        <f t="shared" si="4"/>
        <v>0</v>
      </c>
      <c r="I116" s="79">
        <v>112</v>
      </c>
      <c r="J116" s="79">
        <v>109</v>
      </c>
      <c r="K116" s="135">
        <f t="shared" si="5"/>
        <v>6</v>
      </c>
      <c r="L116" s="79">
        <v>115</v>
      </c>
      <c r="M116" s="79">
        <v>107</v>
      </c>
      <c r="N116" s="135">
        <f t="shared" si="6"/>
        <v>4</v>
      </c>
      <c r="O116" s="79">
        <v>111</v>
      </c>
      <c r="P116" s="111">
        <v>0.75</v>
      </c>
      <c r="Q116" s="81">
        <v>0</v>
      </c>
      <c r="R116" s="82">
        <v>0</v>
      </c>
      <c r="S116" s="82">
        <v>0</v>
      </c>
      <c r="T116" s="82">
        <v>0</v>
      </c>
      <c r="U116" s="82">
        <v>0</v>
      </c>
      <c r="V116" s="81">
        <v>22.5</v>
      </c>
      <c r="W116" s="83">
        <v>0.1</v>
      </c>
      <c r="X116" s="82">
        <v>65.3</v>
      </c>
      <c r="Y116" s="82">
        <v>870</v>
      </c>
      <c r="Z116" s="82">
        <v>5</v>
      </c>
      <c r="AA116" s="81">
        <v>256</v>
      </c>
      <c r="AB116" s="82">
        <v>0.1</v>
      </c>
      <c r="AC116" s="81">
        <v>0.1</v>
      </c>
      <c r="AD116" s="83">
        <v>0.7</v>
      </c>
      <c r="AE116" s="84">
        <f t="shared" si="7"/>
        <v>119.24999999999999</v>
      </c>
    </row>
    <row r="117" spans="1:31" x14ac:dyDescent="0.2">
      <c r="A117" s="106" t="s">
        <v>71</v>
      </c>
      <c r="B117" s="55" t="s">
        <v>107</v>
      </c>
      <c r="C117" s="55" t="s">
        <v>47</v>
      </c>
      <c r="D117" s="55">
        <v>8</v>
      </c>
      <c r="E117" s="58"/>
      <c r="F117" s="58"/>
      <c r="G117" s="79">
        <v>113</v>
      </c>
      <c r="H117" s="135">
        <f t="shared" si="4"/>
        <v>-4</v>
      </c>
      <c r="I117" s="79">
        <v>109</v>
      </c>
      <c r="J117" s="79">
        <v>105</v>
      </c>
      <c r="K117" s="135">
        <f t="shared" si="5"/>
        <v>1</v>
      </c>
      <c r="L117" s="79">
        <v>106</v>
      </c>
      <c r="M117" s="79">
        <v>105</v>
      </c>
      <c r="N117" s="135">
        <f t="shared" si="6"/>
        <v>0</v>
      </c>
      <c r="O117" s="79">
        <v>105</v>
      </c>
      <c r="P117" s="111">
        <v>0.93</v>
      </c>
      <c r="Q117" s="81">
        <v>0</v>
      </c>
      <c r="R117" s="82">
        <v>0</v>
      </c>
      <c r="S117" s="82">
        <v>0</v>
      </c>
      <c r="T117" s="82">
        <v>0</v>
      </c>
      <c r="U117" s="82">
        <v>0</v>
      </c>
      <c r="V117" s="81">
        <v>0</v>
      </c>
      <c r="W117" s="83">
        <v>0</v>
      </c>
      <c r="X117" s="82">
        <v>53.2</v>
      </c>
      <c r="Y117" s="82">
        <v>681</v>
      </c>
      <c r="Z117" s="82">
        <v>5.5</v>
      </c>
      <c r="AA117" s="81">
        <v>0</v>
      </c>
      <c r="AB117" s="82">
        <v>0</v>
      </c>
      <c r="AC117" s="81">
        <v>0.1</v>
      </c>
      <c r="AD117" s="83">
        <v>0.2</v>
      </c>
      <c r="AE117" s="84">
        <f t="shared" si="7"/>
        <v>100.89999999999999</v>
      </c>
    </row>
    <row r="118" spans="1:31" x14ac:dyDescent="0.2">
      <c r="A118" s="106" t="s">
        <v>302</v>
      </c>
      <c r="B118" s="55" t="s">
        <v>106</v>
      </c>
      <c r="C118" s="55" t="s">
        <v>24</v>
      </c>
      <c r="D118" s="55">
        <v>12</v>
      </c>
      <c r="E118" s="58"/>
      <c r="F118" s="58"/>
      <c r="G118" s="79">
        <v>114</v>
      </c>
      <c r="H118" s="135">
        <f t="shared" si="4"/>
        <v>4</v>
      </c>
      <c r="I118" s="79">
        <v>118</v>
      </c>
      <c r="J118" s="79">
        <v>110</v>
      </c>
      <c r="K118" s="135">
        <f t="shared" si="5"/>
        <v>10</v>
      </c>
      <c r="L118" s="79">
        <v>120</v>
      </c>
      <c r="M118" s="79">
        <v>112</v>
      </c>
      <c r="N118" s="135">
        <f t="shared" si="6"/>
        <v>6</v>
      </c>
      <c r="O118" s="79">
        <v>118</v>
      </c>
      <c r="P118" s="111">
        <v>0.83</v>
      </c>
      <c r="Q118" s="81">
        <v>313</v>
      </c>
      <c r="R118" s="82">
        <v>219</v>
      </c>
      <c r="S118" s="82">
        <v>3786</v>
      </c>
      <c r="T118" s="82">
        <v>23.1</v>
      </c>
      <c r="U118" s="82">
        <v>16</v>
      </c>
      <c r="V118" s="81">
        <v>141</v>
      </c>
      <c r="W118" s="83">
        <v>1</v>
      </c>
      <c r="X118" s="82">
        <v>0</v>
      </c>
      <c r="Y118" s="82">
        <v>0</v>
      </c>
      <c r="Z118" s="82">
        <v>0</v>
      </c>
      <c r="AA118" s="81">
        <v>0</v>
      </c>
      <c r="AB118" s="82">
        <v>0</v>
      </c>
      <c r="AC118" s="81">
        <v>0.6</v>
      </c>
      <c r="AD118" s="83">
        <v>2.5</v>
      </c>
      <c r="AE118" s="84">
        <f t="shared" si="7"/>
        <v>244.14</v>
      </c>
    </row>
    <row r="119" spans="1:31" x14ac:dyDescent="0.2">
      <c r="A119" s="106" t="s">
        <v>355</v>
      </c>
      <c r="B119" s="55" t="s">
        <v>104</v>
      </c>
      <c r="C119" s="55" t="s">
        <v>47</v>
      </c>
      <c r="D119" s="55">
        <v>8</v>
      </c>
      <c r="E119" s="58"/>
      <c r="F119" s="58"/>
      <c r="G119" s="79">
        <v>115</v>
      </c>
      <c r="H119" s="135">
        <f t="shared" si="4"/>
        <v>2</v>
      </c>
      <c r="I119" s="79">
        <v>117</v>
      </c>
      <c r="J119" s="79">
        <v>101</v>
      </c>
      <c r="K119" s="135">
        <f t="shared" si="5"/>
        <v>15</v>
      </c>
      <c r="L119" s="79">
        <v>116</v>
      </c>
      <c r="M119" s="79">
        <v>94</v>
      </c>
      <c r="N119" s="135">
        <f t="shared" si="6"/>
        <v>8</v>
      </c>
      <c r="O119" s="79">
        <v>102</v>
      </c>
      <c r="P119" s="111">
        <v>0.43</v>
      </c>
      <c r="Q119" s="81">
        <v>0</v>
      </c>
      <c r="R119" s="82">
        <v>0</v>
      </c>
      <c r="S119" s="82">
        <v>0</v>
      </c>
      <c r="T119" s="82">
        <v>0</v>
      </c>
      <c r="U119" s="82">
        <v>0</v>
      </c>
      <c r="V119" s="81">
        <v>447</v>
      </c>
      <c r="W119" s="83">
        <v>2.2000000000000002</v>
      </c>
      <c r="X119" s="82">
        <v>45.6</v>
      </c>
      <c r="Y119" s="82">
        <v>409</v>
      </c>
      <c r="Z119" s="82">
        <v>1.6</v>
      </c>
      <c r="AA119" s="81">
        <v>0</v>
      </c>
      <c r="AB119" s="82">
        <v>0</v>
      </c>
      <c r="AC119" s="81">
        <v>0.1</v>
      </c>
      <c r="AD119" s="83">
        <v>0.7</v>
      </c>
      <c r="AE119" s="84">
        <f t="shared" si="7"/>
        <v>107.2</v>
      </c>
    </row>
    <row r="120" spans="1:31" x14ac:dyDescent="0.2">
      <c r="A120" s="106" t="s">
        <v>419</v>
      </c>
      <c r="B120" s="55" t="s">
        <v>105</v>
      </c>
      <c r="C120" s="55" t="s">
        <v>52</v>
      </c>
      <c r="D120" s="55">
        <v>9</v>
      </c>
      <c r="E120" s="58"/>
      <c r="F120" s="58"/>
      <c r="G120" s="79">
        <v>116</v>
      </c>
      <c r="H120" s="135">
        <f t="shared" si="4"/>
        <v>11</v>
      </c>
      <c r="I120" s="79">
        <v>127</v>
      </c>
      <c r="J120" s="79">
        <v>119</v>
      </c>
      <c r="K120" s="135">
        <f t="shared" si="5"/>
        <v>12</v>
      </c>
      <c r="L120" s="79">
        <v>131</v>
      </c>
      <c r="M120" s="79">
        <v>111</v>
      </c>
      <c r="N120" s="135">
        <f t="shared" si="6"/>
        <v>11</v>
      </c>
      <c r="O120" s="79">
        <v>122</v>
      </c>
      <c r="P120" s="111">
        <v>0.42</v>
      </c>
      <c r="Q120" s="81">
        <v>0</v>
      </c>
      <c r="R120" s="82">
        <v>0</v>
      </c>
      <c r="S120" s="82">
        <v>0</v>
      </c>
      <c r="T120" s="82">
        <v>0</v>
      </c>
      <c r="U120" s="82">
        <v>0</v>
      </c>
      <c r="V120" s="81">
        <v>0</v>
      </c>
      <c r="W120" s="83">
        <v>0</v>
      </c>
      <c r="X120" s="82">
        <v>69</v>
      </c>
      <c r="Y120" s="82">
        <v>848</v>
      </c>
      <c r="Z120" s="82">
        <v>4</v>
      </c>
      <c r="AA120" s="81">
        <v>0</v>
      </c>
      <c r="AB120" s="82">
        <v>0</v>
      </c>
      <c r="AC120" s="81">
        <v>0.1</v>
      </c>
      <c r="AD120" s="83">
        <v>0.6</v>
      </c>
      <c r="AE120" s="84">
        <f t="shared" si="7"/>
        <v>107.8</v>
      </c>
    </row>
    <row r="121" spans="1:31" x14ac:dyDescent="0.2">
      <c r="A121" s="106" t="s">
        <v>38</v>
      </c>
      <c r="B121" s="55" t="s">
        <v>104</v>
      </c>
      <c r="C121" s="55" t="s">
        <v>54</v>
      </c>
      <c r="D121" s="55">
        <v>7</v>
      </c>
      <c r="E121" s="58"/>
      <c r="F121" s="58"/>
      <c r="G121" s="79">
        <v>117</v>
      </c>
      <c r="H121" s="135">
        <f t="shared" si="4"/>
        <v>2</v>
      </c>
      <c r="I121" s="79">
        <v>119</v>
      </c>
      <c r="J121" s="79">
        <v>100</v>
      </c>
      <c r="K121" s="135">
        <f t="shared" si="5"/>
        <v>12</v>
      </c>
      <c r="L121" s="79">
        <v>112</v>
      </c>
      <c r="M121" s="79">
        <v>93</v>
      </c>
      <c r="N121" s="135">
        <f t="shared" si="6"/>
        <v>11</v>
      </c>
      <c r="O121" s="79">
        <v>104</v>
      </c>
      <c r="P121" s="111">
        <v>0.35</v>
      </c>
      <c r="Q121" s="81">
        <v>0</v>
      </c>
      <c r="R121" s="82">
        <v>0</v>
      </c>
      <c r="S121" s="82">
        <v>0</v>
      </c>
      <c r="T121" s="82">
        <v>0</v>
      </c>
      <c r="U121" s="82">
        <v>0</v>
      </c>
      <c r="V121" s="81">
        <v>409</v>
      </c>
      <c r="W121" s="83">
        <v>1.9</v>
      </c>
      <c r="X121" s="82">
        <v>26.7</v>
      </c>
      <c r="Y121" s="82">
        <v>211</v>
      </c>
      <c r="Z121" s="82">
        <v>1.1000000000000001</v>
      </c>
      <c r="AA121" s="81">
        <v>0</v>
      </c>
      <c r="AB121" s="82">
        <v>0</v>
      </c>
      <c r="AC121" s="81">
        <v>0.1</v>
      </c>
      <c r="AD121" s="83">
        <v>0.3</v>
      </c>
      <c r="AE121" s="84">
        <f t="shared" si="7"/>
        <v>79.600000000000009</v>
      </c>
    </row>
    <row r="122" spans="1:31" x14ac:dyDescent="0.2">
      <c r="A122" s="106" t="s">
        <v>316</v>
      </c>
      <c r="B122" s="55" t="s">
        <v>105</v>
      </c>
      <c r="C122" s="55" t="s">
        <v>98</v>
      </c>
      <c r="D122" s="55">
        <v>9</v>
      </c>
      <c r="E122" s="58"/>
      <c r="F122" s="58"/>
      <c r="G122" s="79">
        <v>118</v>
      </c>
      <c r="H122" s="135">
        <f t="shared" si="4"/>
        <v>12</v>
      </c>
      <c r="I122" s="79">
        <v>130</v>
      </c>
      <c r="J122" s="79">
        <v>125</v>
      </c>
      <c r="K122" s="135">
        <f t="shared" si="5"/>
        <v>24</v>
      </c>
      <c r="L122" s="79">
        <v>149</v>
      </c>
      <c r="M122" s="79">
        <v>133</v>
      </c>
      <c r="N122" s="135">
        <f t="shared" si="6"/>
        <v>-5</v>
      </c>
      <c r="O122" s="79">
        <v>128</v>
      </c>
      <c r="P122" s="111">
        <v>0.4</v>
      </c>
      <c r="Q122" s="81">
        <v>0</v>
      </c>
      <c r="R122" s="82">
        <v>0</v>
      </c>
      <c r="S122" s="82">
        <v>0</v>
      </c>
      <c r="T122" s="82">
        <v>0</v>
      </c>
      <c r="U122" s="82">
        <v>0</v>
      </c>
      <c r="V122" s="81">
        <v>0</v>
      </c>
      <c r="W122" s="83">
        <v>0</v>
      </c>
      <c r="X122" s="82">
        <v>55</v>
      </c>
      <c r="Y122" s="82">
        <v>756</v>
      </c>
      <c r="Z122" s="82">
        <v>5.6</v>
      </c>
      <c r="AA122" s="81">
        <v>229</v>
      </c>
      <c r="AB122" s="82">
        <v>0.3</v>
      </c>
      <c r="AC122" s="81">
        <v>0.1</v>
      </c>
      <c r="AD122" s="83">
        <v>0.5</v>
      </c>
      <c r="AE122" s="84">
        <f t="shared" si="7"/>
        <v>110.19999999999999</v>
      </c>
    </row>
    <row r="123" spans="1:31" x14ac:dyDescent="0.2">
      <c r="A123" s="106" t="s">
        <v>395</v>
      </c>
      <c r="B123" s="55" t="s">
        <v>104</v>
      </c>
      <c r="C123" s="55" t="s">
        <v>50</v>
      </c>
      <c r="D123" s="55">
        <v>5</v>
      </c>
      <c r="E123" s="58"/>
      <c r="F123" s="58"/>
      <c r="G123" s="79">
        <v>119</v>
      </c>
      <c r="H123" s="135">
        <f t="shared" si="4"/>
        <v>-80</v>
      </c>
      <c r="I123" s="79">
        <v>39</v>
      </c>
      <c r="J123" s="79">
        <v>127</v>
      </c>
      <c r="K123" s="135">
        <f t="shared" si="5"/>
        <v>-82</v>
      </c>
      <c r="L123" s="79">
        <v>45</v>
      </c>
      <c r="M123" s="79">
        <v>130</v>
      </c>
      <c r="N123" s="135">
        <f t="shared" si="6"/>
        <v>-89</v>
      </c>
      <c r="O123" s="79">
        <v>41</v>
      </c>
      <c r="P123" s="111">
        <v>0.73</v>
      </c>
      <c r="Q123" s="81">
        <v>0</v>
      </c>
      <c r="R123" s="82">
        <v>0</v>
      </c>
      <c r="S123" s="82">
        <v>0</v>
      </c>
      <c r="T123" s="82">
        <v>0</v>
      </c>
      <c r="U123" s="82">
        <v>0</v>
      </c>
      <c r="V123" s="81">
        <v>998</v>
      </c>
      <c r="W123" s="83">
        <v>6.4</v>
      </c>
      <c r="X123" s="82">
        <v>28.3</v>
      </c>
      <c r="Y123" s="82">
        <v>229</v>
      </c>
      <c r="Z123" s="82">
        <v>1</v>
      </c>
      <c r="AA123" s="81">
        <v>0</v>
      </c>
      <c r="AB123" s="82">
        <v>0</v>
      </c>
      <c r="AC123" s="81">
        <v>0.1</v>
      </c>
      <c r="AD123" s="83">
        <v>2.2999999999999998</v>
      </c>
      <c r="AE123" s="84">
        <f t="shared" si="7"/>
        <v>162.69999999999999</v>
      </c>
    </row>
    <row r="124" spans="1:31" x14ac:dyDescent="0.2">
      <c r="A124" s="106" t="s">
        <v>417</v>
      </c>
      <c r="B124" s="55" t="s">
        <v>104</v>
      </c>
      <c r="C124" s="55" t="s">
        <v>48</v>
      </c>
      <c r="D124" s="55">
        <v>10</v>
      </c>
      <c r="E124" s="58"/>
      <c r="F124" s="58"/>
      <c r="G124" s="79">
        <v>120</v>
      </c>
      <c r="H124" s="135">
        <f t="shared" si="4"/>
        <v>16</v>
      </c>
      <c r="I124" s="79">
        <v>136</v>
      </c>
      <c r="J124" s="79">
        <v>135</v>
      </c>
      <c r="K124" s="135">
        <f t="shared" si="5"/>
        <v>22</v>
      </c>
      <c r="L124" s="79">
        <v>157</v>
      </c>
      <c r="M124" s="79">
        <v>143</v>
      </c>
      <c r="N124" s="135">
        <f t="shared" si="6"/>
        <v>6</v>
      </c>
      <c r="O124" s="79">
        <v>149</v>
      </c>
      <c r="P124" s="111">
        <v>0.21</v>
      </c>
      <c r="Q124" s="81">
        <v>0</v>
      </c>
      <c r="R124" s="82">
        <v>0</v>
      </c>
      <c r="S124" s="82">
        <v>0</v>
      </c>
      <c r="T124" s="82">
        <v>0</v>
      </c>
      <c r="U124" s="82">
        <v>0</v>
      </c>
      <c r="V124" s="81">
        <v>390</v>
      </c>
      <c r="W124" s="83">
        <v>2.2999999999999998</v>
      </c>
      <c r="X124" s="82">
        <v>29.3</v>
      </c>
      <c r="Y124" s="82">
        <v>251</v>
      </c>
      <c r="Z124" s="82">
        <v>0.8</v>
      </c>
      <c r="AA124" s="81">
        <v>0</v>
      </c>
      <c r="AB124" s="82">
        <v>0</v>
      </c>
      <c r="AC124" s="81">
        <v>0.1</v>
      </c>
      <c r="AD124" s="83">
        <v>0.6</v>
      </c>
      <c r="AE124" s="84">
        <f t="shared" si="7"/>
        <v>81.7</v>
      </c>
    </row>
    <row r="125" spans="1:31" x14ac:dyDescent="0.2">
      <c r="A125" s="106" t="s">
        <v>345</v>
      </c>
      <c r="B125" s="55" t="s">
        <v>107</v>
      </c>
      <c r="C125" s="55" t="s">
        <v>99</v>
      </c>
      <c r="D125" s="55">
        <v>8</v>
      </c>
      <c r="E125" s="58"/>
      <c r="F125" s="58"/>
      <c r="G125" s="79">
        <v>121</v>
      </c>
      <c r="H125" s="135">
        <f t="shared" si="4"/>
        <v>-8</v>
      </c>
      <c r="I125" s="79">
        <v>113</v>
      </c>
      <c r="J125" s="79">
        <v>116</v>
      </c>
      <c r="K125" s="135">
        <f t="shared" si="5"/>
        <v>-3</v>
      </c>
      <c r="L125" s="79">
        <v>113</v>
      </c>
      <c r="M125" s="79">
        <v>116</v>
      </c>
      <c r="N125" s="135">
        <f t="shared" si="6"/>
        <v>-7</v>
      </c>
      <c r="O125" s="79">
        <v>109</v>
      </c>
      <c r="P125" s="111">
        <v>0.79</v>
      </c>
      <c r="Q125" s="81">
        <v>0</v>
      </c>
      <c r="R125" s="82">
        <v>0</v>
      </c>
      <c r="S125" s="82">
        <v>0</v>
      </c>
      <c r="T125" s="82">
        <v>0</v>
      </c>
      <c r="U125" s="82">
        <v>0</v>
      </c>
      <c r="V125" s="81">
        <v>0</v>
      </c>
      <c r="W125" s="83">
        <v>0</v>
      </c>
      <c r="X125" s="82">
        <v>57.3</v>
      </c>
      <c r="Y125" s="82">
        <v>667</v>
      </c>
      <c r="Z125" s="82">
        <v>4.8</v>
      </c>
      <c r="AA125" s="81">
        <v>0</v>
      </c>
      <c r="AB125" s="82">
        <v>0</v>
      </c>
      <c r="AC125" s="81">
        <v>0.1</v>
      </c>
      <c r="AD125" s="83">
        <v>0.3</v>
      </c>
      <c r="AE125" s="84">
        <f t="shared" si="7"/>
        <v>95.100000000000009</v>
      </c>
    </row>
    <row r="126" spans="1:31" x14ac:dyDescent="0.2">
      <c r="A126" s="106" t="s">
        <v>406</v>
      </c>
      <c r="B126" s="55" t="s">
        <v>104</v>
      </c>
      <c r="C126" s="55" t="s">
        <v>19</v>
      </c>
      <c r="D126" s="55">
        <v>8</v>
      </c>
      <c r="E126" s="58"/>
      <c r="F126" s="58"/>
      <c r="G126" s="79">
        <v>122</v>
      </c>
      <c r="H126" s="135">
        <f t="shared" si="4"/>
        <v>-12</v>
      </c>
      <c r="I126" s="79">
        <v>110</v>
      </c>
      <c r="J126" s="79">
        <v>106</v>
      </c>
      <c r="K126" s="135">
        <f t="shared" si="5"/>
        <v>-3</v>
      </c>
      <c r="L126" s="79">
        <v>103</v>
      </c>
      <c r="M126" s="79">
        <v>126</v>
      </c>
      <c r="N126" s="135">
        <f t="shared" si="6"/>
        <v>-23</v>
      </c>
      <c r="O126" s="79">
        <v>103</v>
      </c>
      <c r="P126" s="111">
        <v>0.45</v>
      </c>
      <c r="Q126" s="81">
        <v>0</v>
      </c>
      <c r="R126" s="82">
        <v>0</v>
      </c>
      <c r="S126" s="82">
        <v>0</v>
      </c>
      <c r="T126" s="82">
        <v>0</v>
      </c>
      <c r="U126" s="82">
        <v>0</v>
      </c>
      <c r="V126" s="81">
        <v>558</v>
      </c>
      <c r="W126" s="83">
        <v>4.3</v>
      </c>
      <c r="X126" s="82">
        <v>11.3</v>
      </c>
      <c r="Y126" s="82">
        <v>99.5</v>
      </c>
      <c r="Z126" s="82">
        <v>0.4</v>
      </c>
      <c r="AA126" s="81">
        <v>0</v>
      </c>
      <c r="AB126" s="82">
        <v>0</v>
      </c>
      <c r="AC126" s="81">
        <v>0.1</v>
      </c>
      <c r="AD126" s="83">
        <v>1.1000000000000001</v>
      </c>
      <c r="AE126" s="84">
        <f t="shared" si="7"/>
        <v>91.95</v>
      </c>
    </row>
    <row r="127" spans="1:31" x14ac:dyDescent="0.2">
      <c r="A127" s="106" t="s">
        <v>110</v>
      </c>
      <c r="B127" s="55" t="s">
        <v>106</v>
      </c>
      <c r="C127" s="55" t="s">
        <v>22</v>
      </c>
      <c r="D127" s="55">
        <v>8</v>
      </c>
      <c r="E127" s="58"/>
      <c r="F127" s="58"/>
      <c r="G127" s="79">
        <v>123</v>
      </c>
      <c r="H127" s="135">
        <f t="shared" si="4"/>
        <v>-2</v>
      </c>
      <c r="I127" s="79">
        <v>121</v>
      </c>
      <c r="J127" s="79">
        <v>147</v>
      </c>
      <c r="K127" s="135">
        <f t="shared" si="5"/>
        <v>-14</v>
      </c>
      <c r="L127" s="79">
        <v>133</v>
      </c>
      <c r="M127" s="79">
        <v>146</v>
      </c>
      <c r="N127" s="135">
        <f t="shared" si="6"/>
        <v>-7</v>
      </c>
      <c r="O127" s="79">
        <v>139</v>
      </c>
      <c r="P127" s="111">
        <v>0.81</v>
      </c>
      <c r="Q127" s="81">
        <v>310</v>
      </c>
      <c r="R127" s="82">
        <v>236</v>
      </c>
      <c r="S127" s="82">
        <v>3893</v>
      </c>
      <c r="T127" s="82">
        <v>24.7</v>
      </c>
      <c r="U127" s="82">
        <v>9</v>
      </c>
      <c r="V127" s="81">
        <v>43.5</v>
      </c>
      <c r="W127" s="83">
        <v>1.4</v>
      </c>
      <c r="X127" s="82">
        <v>0</v>
      </c>
      <c r="Y127" s="82">
        <v>0</v>
      </c>
      <c r="Z127" s="82">
        <v>0</v>
      </c>
      <c r="AA127" s="81">
        <v>0</v>
      </c>
      <c r="AB127" s="82">
        <v>0</v>
      </c>
      <c r="AC127" s="81">
        <v>0.6</v>
      </c>
      <c r="AD127" s="83">
        <v>5.3</v>
      </c>
      <c r="AE127" s="84">
        <f t="shared" si="7"/>
        <v>248.86999999999998</v>
      </c>
    </row>
    <row r="128" spans="1:31" x14ac:dyDescent="0.2">
      <c r="A128" s="106" t="s">
        <v>124</v>
      </c>
      <c r="B128" s="55" t="s">
        <v>106</v>
      </c>
      <c r="C128" s="55" t="s">
        <v>96</v>
      </c>
      <c r="D128" s="55">
        <v>10</v>
      </c>
      <c r="E128" s="58"/>
      <c r="F128" s="58"/>
      <c r="G128" s="79">
        <v>124</v>
      </c>
      <c r="H128" s="135">
        <f t="shared" si="4"/>
        <v>23</v>
      </c>
      <c r="I128" s="79">
        <v>147</v>
      </c>
      <c r="J128" s="79">
        <v>156</v>
      </c>
      <c r="K128" s="135">
        <f t="shared" si="5"/>
        <v>7</v>
      </c>
      <c r="L128" s="79">
        <v>163</v>
      </c>
      <c r="M128" s="79">
        <v>167</v>
      </c>
      <c r="N128" s="135">
        <f t="shared" si="6"/>
        <v>-14</v>
      </c>
      <c r="O128" s="79">
        <v>153</v>
      </c>
      <c r="P128" s="111">
        <v>0.46</v>
      </c>
      <c r="Q128" s="81">
        <v>347</v>
      </c>
      <c r="R128" s="82">
        <v>190</v>
      </c>
      <c r="S128" s="82">
        <v>4010</v>
      </c>
      <c r="T128" s="82">
        <v>20.9</v>
      </c>
      <c r="U128" s="82">
        <v>10.9</v>
      </c>
      <c r="V128" s="81">
        <v>212</v>
      </c>
      <c r="W128" s="83">
        <v>0.8</v>
      </c>
      <c r="X128" s="82">
        <v>0</v>
      </c>
      <c r="Y128" s="82">
        <v>0</v>
      </c>
      <c r="Z128" s="82">
        <v>0</v>
      </c>
      <c r="AA128" s="81">
        <v>0</v>
      </c>
      <c r="AB128" s="82">
        <v>0</v>
      </c>
      <c r="AC128" s="81">
        <v>0.5</v>
      </c>
      <c r="AD128" s="83">
        <v>4.5999999999999996</v>
      </c>
      <c r="AE128" s="84">
        <f t="shared" si="7"/>
        <v>250.89999999999998</v>
      </c>
    </row>
    <row r="129" spans="1:31" x14ac:dyDescent="0.2">
      <c r="A129" s="106" t="s">
        <v>296</v>
      </c>
      <c r="B129" s="55" t="s">
        <v>105</v>
      </c>
      <c r="C129" s="55" t="s">
        <v>11</v>
      </c>
      <c r="D129" s="55">
        <v>7</v>
      </c>
      <c r="E129" s="58"/>
      <c r="F129" s="58"/>
      <c r="G129" s="79">
        <v>125</v>
      </c>
      <c r="H129" s="135">
        <f t="shared" si="4"/>
        <v>-14</v>
      </c>
      <c r="I129" s="79">
        <v>111</v>
      </c>
      <c r="J129" s="79">
        <v>115</v>
      </c>
      <c r="K129" s="135">
        <f t="shared" si="5"/>
        <v>-11</v>
      </c>
      <c r="L129" s="79">
        <v>104</v>
      </c>
      <c r="M129" s="79">
        <v>120</v>
      </c>
      <c r="N129" s="135">
        <f t="shared" si="6"/>
        <v>-13</v>
      </c>
      <c r="O129" s="79">
        <v>107</v>
      </c>
      <c r="P129" s="111">
        <v>0.67</v>
      </c>
      <c r="Q129" s="81">
        <v>0</v>
      </c>
      <c r="R129" s="82">
        <v>0</v>
      </c>
      <c r="S129" s="82">
        <v>0</v>
      </c>
      <c r="T129" s="82">
        <v>0</v>
      </c>
      <c r="U129" s="82">
        <v>0</v>
      </c>
      <c r="V129" s="81">
        <v>0</v>
      </c>
      <c r="W129" s="83">
        <v>0</v>
      </c>
      <c r="X129" s="82">
        <v>51.1</v>
      </c>
      <c r="Y129" s="82">
        <v>782</v>
      </c>
      <c r="Z129" s="82">
        <v>5.5</v>
      </c>
      <c r="AA129" s="81">
        <v>0</v>
      </c>
      <c r="AB129" s="82">
        <v>0</v>
      </c>
      <c r="AC129" s="81">
        <v>0.1</v>
      </c>
      <c r="AD129" s="83">
        <v>0.4</v>
      </c>
      <c r="AE129" s="84">
        <f t="shared" si="7"/>
        <v>110.60000000000001</v>
      </c>
    </row>
    <row r="130" spans="1:31" x14ac:dyDescent="0.2">
      <c r="A130" s="106" t="s">
        <v>455</v>
      </c>
      <c r="B130" s="55" t="s">
        <v>105</v>
      </c>
      <c r="C130" s="55" t="s">
        <v>49</v>
      </c>
      <c r="D130" s="55">
        <v>10</v>
      </c>
      <c r="E130" s="58"/>
      <c r="F130" s="58"/>
      <c r="G130" s="79">
        <v>126</v>
      </c>
      <c r="H130" s="135">
        <f t="shared" si="4"/>
        <v>46</v>
      </c>
      <c r="I130" s="79">
        <v>172</v>
      </c>
      <c r="J130" s="79">
        <v>114</v>
      </c>
      <c r="K130" s="135">
        <f t="shared" si="5"/>
        <v>79</v>
      </c>
      <c r="L130" s="79">
        <v>193</v>
      </c>
      <c r="M130" s="79">
        <v>109</v>
      </c>
      <c r="N130" s="135">
        <f t="shared" si="6"/>
        <v>55</v>
      </c>
      <c r="O130" s="79">
        <v>164</v>
      </c>
      <c r="P130" s="111">
        <v>0.67</v>
      </c>
      <c r="Q130" s="81">
        <v>0</v>
      </c>
      <c r="R130" s="82">
        <v>0</v>
      </c>
      <c r="S130" s="82">
        <v>0</v>
      </c>
      <c r="T130" s="82">
        <v>0</v>
      </c>
      <c r="U130" s="82">
        <v>0</v>
      </c>
      <c r="V130" s="81">
        <v>0</v>
      </c>
      <c r="W130" s="83">
        <v>0</v>
      </c>
      <c r="X130" s="82">
        <v>41.7</v>
      </c>
      <c r="Y130" s="82">
        <v>556</v>
      </c>
      <c r="Z130" s="82">
        <v>4.2</v>
      </c>
      <c r="AA130" s="81">
        <v>0</v>
      </c>
      <c r="AB130" s="82">
        <v>0</v>
      </c>
      <c r="AC130" s="81">
        <v>0.1</v>
      </c>
      <c r="AD130" s="83">
        <v>0.3</v>
      </c>
      <c r="AE130" s="84">
        <f t="shared" si="7"/>
        <v>80.40000000000002</v>
      </c>
    </row>
    <row r="131" spans="1:31" x14ac:dyDescent="0.2">
      <c r="A131" s="106" t="s">
        <v>120</v>
      </c>
      <c r="B131" s="55" t="s">
        <v>106</v>
      </c>
      <c r="C131" s="55" t="s">
        <v>31</v>
      </c>
      <c r="D131" s="55">
        <v>9</v>
      </c>
      <c r="E131" s="58"/>
      <c r="F131" s="58"/>
      <c r="G131" s="79">
        <v>127</v>
      </c>
      <c r="H131" s="135">
        <f t="shared" si="4"/>
        <v>4</v>
      </c>
      <c r="I131" s="79">
        <v>131</v>
      </c>
      <c r="J131" s="79">
        <v>141</v>
      </c>
      <c r="K131" s="135">
        <f t="shared" si="5"/>
        <v>6</v>
      </c>
      <c r="L131" s="79">
        <v>147</v>
      </c>
      <c r="M131" s="79">
        <v>136</v>
      </c>
      <c r="N131" s="135">
        <f t="shared" si="6"/>
        <v>7</v>
      </c>
      <c r="O131" s="79">
        <v>143</v>
      </c>
      <c r="P131" s="111">
        <v>0.55000000000000004</v>
      </c>
      <c r="Q131" s="81">
        <v>361</v>
      </c>
      <c r="R131" s="82">
        <v>235</v>
      </c>
      <c r="S131" s="82">
        <v>4293</v>
      </c>
      <c r="T131" s="82">
        <v>19.2</v>
      </c>
      <c r="U131" s="82">
        <v>17.600000000000001</v>
      </c>
      <c r="V131" s="81">
        <v>52.4</v>
      </c>
      <c r="W131" s="83">
        <v>0.4</v>
      </c>
      <c r="X131" s="82">
        <v>0</v>
      </c>
      <c r="Y131" s="82">
        <v>0</v>
      </c>
      <c r="Z131" s="82">
        <v>0</v>
      </c>
      <c r="AA131" s="81">
        <v>0</v>
      </c>
      <c r="AB131" s="82">
        <v>0</v>
      </c>
      <c r="AC131" s="81">
        <v>0.5</v>
      </c>
      <c r="AD131" s="83">
        <v>4.0999999999999996</v>
      </c>
      <c r="AE131" s="84">
        <f t="shared" si="7"/>
        <v>231.36</v>
      </c>
    </row>
    <row r="132" spans="1:31" x14ac:dyDescent="0.2">
      <c r="A132" s="106" t="s">
        <v>308</v>
      </c>
      <c r="B132" s="55" t="s">
        <v>105</v>
      </c>
      <c r="C132" s="55" t="s">
        <v>99</v>
      </c>
      <c r="D132" s="55">
        <v>8</v>
      </c>
      <c r="E132" s="58"/>
      <c r="F132" s="58"/>
      <c r="G132" s="79">
        <v>128</v>
      </c>
      <c r="H132" s="135">
        <f t="shared" si="4"/>
        <v>0</v>
      </c>
      <c r="I132" s="79">
        <v>128</v>
      </c>
      <c r="J132" s="79">
        <v>111</v>
      </c>
      <c r="K132" s="135">
        <f t="shared" si="5"/>
        <v>15</v>
      </c>
      <c r="L132" s="79">
        <v>126</v>
      </c>
      <c r="M132" s="79">
        <v>117</v>
      </c>
      <c r="N132" s="135">
        <f t="shared" si="6"/>
        <v>3</v>
      </c>
      <c r="O132" s="79">
        <v>120</v>
      </c>
      <c r="P132" s="111">
        <v>0.5</v>
      </c>
      <c r="Q132" s="81">
        <v>0</v>
      </c>
      <c r="R132" s="82">
        <v>0</v>
      </c>
      <c r="S132" s="82">
        <v>0</v>
      </c>
      <c r="T132" s="82">
        <v>0</v>
      </c>
      <c r="U132" s="82">
        <v>0</v>
      </c>
      <c r="V132" s="81">
        <v>0</v>
      </c>
      <c r="W132" s="83">
        <v>0</v>
      </c>
      <c r="X132" s="82">
        <v>43.8</v>
      </c>
      <c r="Y132" s="82">
        <v>683</v>
      </c>
      <c r="Z132" s="82">
        <v>4.5999999999999996</v>
      </c>
      <c r="AA132" s="81">
        <v>0</v>
      </c>
      <c r="AB132" s="82">
        <v>0</v>
      </c>
      <c r="AC132" s="81">
        <v>0.1</v>
      </c>
      <c r="AD132" s="83">
        <v>0.4</v>
      </c>
      <c r="AE132" s="84">
        <f t="shared" si="7"/>
        <v>95.3</v>
      </c>
    </row>
    <row r="133" spans="1:31" x14ac:dyDescent="0.2">
      <c r="A133" s="106" t="s">
        <v>112</v>
      </c>
      <c r="B133" s="55" t="s">
        <v>104</v>
      </c>
      <c r="C133" s="55" t="s">
        <v>100</v>
      </c>
      <c r="D133" s="55">
        <v>12</v>
      </c>
      <c r="E133" s="58"/>
      <c r="F133" s="58"/>
      <c r="G133" s="79">
        <v>129</v>
      </c>
      <c r="H133" s="135">
        <f t="shared" ref="H133:H196" si="8">I133-G133</f>
        <v>-21</v>
      </c>
      <c r="I133" s="79">
        <v>108</v>
      </c>
      <c r="J133" s="79">
        <v>112</v>
      </c>
      <c r="K133" s="135">
        <f t="shared" ref="K133:K196" si="9">L133-J133</f>
        <v>-12</v>
      </c>
      <c r="L133" s="79">
        <v>100</v>
      </c>
      <c r="M133" s="79">
        <v>115</v>
      </c>
      <c r="N133" s="135">
        <f t="shared" ref="N133:N196" si="10">O133-M133</f>
        <v>-1</v>
      </c>
      <c r="O133" s="79">
        <v>114</v>
      </c>
      <c r="P133" s="111">
        <v>0.46</v>
      </c>
      <c r="Q133" s="81">
        <v>0</v>
      </c>
      <c r="R133" s="82">
        <v>0</v>
      </c>
      <c r="S133" s="82">
        <v>0</v>
      </c>
      <c r="T133" s="82">
        <v>0</v>
      </c>
      <c r="U133" s="82">
        <v>0</v>
      </c>
      <c r="V133" s="81">
        <v>456</v>
      </c>
      <c r="W133" s="83">
        <v>3.2</v>
      </c>
      <c r="X133" s="82">
        <v>19</v>
      </c>
      <c r="Y133" s="82">
        <v>155</v>
      </c>
      <c r="Z133" s="82">
        <v>0.6</v>
      </c>
      <c r="AA133" s="81">
        <v>0</v>
      </c>
      <c r="AB133" s="82">
        <v>0</v>
      </c>
      <c r="AC133" s="81">
        <v>0.1</v>
      </c>
      <c r="AD133" s="83">
        <v>1.8</v>
      </c>
      <c r="AE133" s="84">
        <f t="shared" ref="AE133:AE196" si="11">$Q133*$Q$2+$R133*$R$2+IF($S$2=0,0,$S133/$S$2)+$T133*$T$2+$U133*$U$2+IF($V$2=0,0,$V133/$V$2)+$W133*$W$2+$X133*$X$2+IF($Y$2=0,0,$Y133/$Y$2)+$Z133*$Z$2+IF($AA$2=0,0,$AA133/$AA$2)+$AB133*$AB$2+$AC133*$AC$2+$AD133*$AD$2</f>
        <v>80.500000000000014</v>
      </c>
    </row>
    <row r="134" spans="1:31" x14ac:dyDescent="0.2">
      <c r="A134" s="106" t="s">
        <v>411</v>
      </c>
      <c r="B134" s="55" t="s">
        <v>107</v>
      </c>
      <c r="C134" s="55" t="s">
        <v>98</v>
      </c>
      <c r="D134" s="55">
        <v>9</v>
      </c>
      <c r="E134" s="58"/>
      <c r="F134" s="58"/>
      <c r="G134" s="79">
        <v>130</v>
      </c>
      <c r="H134" s="135">
        <f t="shared" si="8"/>
        <v>-6</v>
      </c>
      <c r="I134" s="79">
        <v>124</v>
      </c>
      <c r="J134" s="79">
        <v>121</v>
      </c>
      <c r="K134" s="135">
        <f t="shared" si="9"/>
        <v>1</v>
      </c>
      <c r="L134" s="79">
        <v>122</v>
      </c>
      <c r="M134" s="79">
        <v>110</v>
      </c>
      <c r="N134" s="135">
        <f t="shared" si="10"/>
        <v>15</v>
      </c>
      <c r="O134" s="79">
        <v>125</v>
      </c>
      <c r="P134" s="111">
        <v>0.76</v>
      </c>
      <c r="Q134" s="81">
        <v>0</v>
      </c>
      <c r="R134" s="82">
        <v>0</v>
      </c>
      <c r="S134" s="82">
        <v>0</v>
      </c>
      <c r="T134" s="82">
        <v>0</v>
      </c>
      <c r="U134" s="82">
        <v>0</v>
      </c>
      <c r="V134" s="81">
        <v>0</v>
      </c>
      <c r="W134" s="83">
        <v>0</v>
      </c>
      <c r="X134" s="82">
        <v>57.3</v>
      </c>
      <c r="Y134" s="82">
        <v>605</v>
      </c>
      <c r="Z134" s="82">
        <v>3.8</v>
      </c>
      <c r="AA134" s="81">
        <v>0</v>
      </c>
      <c r="AB134" s="82">
        <v>0</v>
      </c>
      <c r="AC134" s="81">
        <v>0.1</v>
      </c>
      <c r="AD134" s="83">
        <v>0.1</v>
      </c>
      <c r="AE134" s="84">
        <f t="shared" si="11"/>
        <v>83.3</v>
      </c>
    </row>
    <row r="135" spans="1:31" x14ac:dyDescent="0.2">
      <c r="A135" s="106" t="s">
        <v>169</v>
      </c>
      <c r="B135" s="55" t="s">
        <v>106</v>
      </c>
      <c r="C135" s="55" t="s">
        <v>53</v>
      </c>
      <c r="D135" s="55">
        <v>11</v>
      </c>
      <c r="E135" s="58"/>
      <c r="F135" s="58"/>
      <c r="G135" s="79">
        <v>131</v>
      </c>
      <c r="H135" s="135">
        <f t="shared" si="8"/>
        <v>-2</v>
      </c>
      <c r="I135" s="79">
        <v>129</v>
      </c>
      <c r="J135" s="79">
        <v>137</v>
      </c>
      <c r="K135" s="135">
        <f t="shared" si="9"/>
        <v>2</v>
      </c>
      <c r="L135" s="79">
        <v>139</v>
      </c>
      <c r="M135" s="79">
        <v>135</v>
      </c>
      <c r="N135" s="135">
        <f t="shared" si="10"/>
        <v>1</v>
      </c>
      <c r="O135" s="79">
        <v>136</v>
      </c>
      <c r="P135" s="111">
        <v>0.51</v>
      </c>
      <c r="Q135" s="81">
        <v>322</v>
      </c>
      <c r="R135" s="82">
        <v>235</v>
      </c>
      <c r="S135" s="82">
        <v>3674</v>
      </c>
      <c r="T135" s="82">
        <v>22.3</v>
      </c>
      <c r="U135" s="82">
        <v>12.4</v>
      </c>
      <c r="V135" s="81">
        <v>94</v>
      </c>
      <c r="W135" s="83">
        <v>0.7</v>
      </c>
      <c r="X135" s="82">
        <v>0</v>
      </c>
      <c r="Y135" s="82">
        <v>0</v>
      </c>
      <c r="Z135" s="82">
        <v>0</v>
      </c>
      <c r="AA135" s="81">
        <v>0</v>
      </c>
      <c r="AB135" s="82">
        <v>0</v>
      </c>
      <c r="AC135" s="81">
        <v>0.5</v>
      </c>
      <c r="AD135" s="83">
        <v>5.2</v>
      </c>
      <c r="AE135" s="84">
        <f t="shared" si="11"/>
        <v>227.96</v>
      </c>
    </row>
    <row r="136" spans="1:31" x14ac:dyDescent="0.2">
      <c r="A136" s="106" t="s">
        <v>413</v>
      </c>
      <c r="B136" s="55" t="s">
        <v>105</v>
      </c>
      <c r="C136" s="55" t="s">
        <v>46</v>
      </c>
      <c r="D136" s="55">
        <v>8</v>
      </c>
      <c r="E136" s="58"/>
      <c r="F136" s="58"/>
      <c r="G136" s="79">
        <v>133</v>
      </c>
      <c r="H136" s="135">
        <f t="shared" si="8"/>
        <v>0</v>
      </c>
      <c r="I136" s="79">
        <v>133</v>
      </c>
      <c r="J136" s="79">
        <v>120</v>
      </c>
      <c r="K136" s="135">
        <f t="shared" si="9"/>
        <v>7</v>
      </c>
      <c r="L136" s="79">
        <v>127</v>
      </c>
      <c r="M136" s="79">
        <v>124</v>
      </c>
      <c r="N136" s="135">
        <f t="shared" si="10"/>
        <v>-3</v>
      </c>
      <c r="O136" s="79">
        <v>121</v>
      </c>
      <c r="P136" s="111">
        <v>0.52</v>
      </c>
      <c r="Q136" s="81">
        <v>0</v>
      </c>
      <c r="R136" s="82">
        <v>0</v>
      </c>
      <c r="S136" s="82">
        <v>0</v>
      </c>
      <c r="T136" s="82">
        <v>0</v>
      </c>
      <c r="U136" s="82">
        <v>0</v>
      </c>
      <c r="V136" s="81">
        <v>0</v>
      </c>
      <c r="W136" s="83">
        <v>0</v>
      </c>
      <c r="X136" s="82">
        <v>58.5</v>
      </c>
      <c r="Y136" s="82">
        <v>779</v>
      </c>
      <c r="Z136" s="82">
        <v>4.0999999999999996</v>
      </c>
      <c r="AA136" s="81">
        <v>0</v>
      </c>
      <c r="AB136" s="82">
        <v>0</v>
      </c>
      <c r="AC136" s="81">
        <v>0.1</v>
      </c>
      <c r="AD136" s="83">
        <v>0.5</v>
      </c>
      <c r="AE136" s="84">
        <f t="shared" si="11"/>
        <v>101.7</v>
      </c>
    </row>
    <row r="137" spans="1:31" x14ac:dyDescent="0.2">
      <c r="A137" s="106" t="s">
        <v>21</v>
      </c>
      <c r="B137" s="55" t="s">
        <v>104</v>
      </c>
      <c r="C137" s="55" t="s">
        <v>42</v>
      </c>
      <c r="D137" s="55">
        <v>8</v>
      </c>
      <c r="E137" s="58"/>
      <c r="F137" s="58"/>
      <c r="G137" s="79">
        <v>134</v>
      </c>
      <c r="H137" s="135">
        <f t="shared" si="8"/>
        <v>7</v>
      </c>
      <c r="I137" s="79">
        <v>141</v>
      </c>
      <c r="J137" s="79">
        <v>140</v>
      </c>
      <c r="K137" s="135">
        <f t="shared" si="9"/>
        <v>-3</v>
      </c>
      <c r="L137" s="79">
        <v>137</v>
      </c>
      <c r="M137" s="79">
        <v>164</v>
      </c>
      <c r="N137" s="135">
        <f t="shared" si="10"/>
        <v>-31</v>
      </c>
      <c r="O137" s="79">
        <v>133</v>
      </c>
      <c r="P137" s="111">
        <v>0.4</v>
      </c>
      <c r="Q137" s="81">
        <v>0</v>
      </c>
      <c r="R137" s="82">
        <v>0</v>
      </c>
      <c r="S137" s="82">
        <v>0</v>
      </c>
      <c r="T137" s="82">
        <v>0</v>
      </c>
      <c r="U137" s="82">
        <v>0</v>
      </c>
      <c r="V137" s="81">
        <v>392</v>
      </c>
      <c r="W137" s="83">
        <v>3.6</v>
      </c>
      <c r="X137" s="82">
        <v>7.2</v>
      </c>
      <c r="Y137" s="82">
        <v>56.6</v>
      </c>
      <c r="Z137" s="82">
        <v>0.2</v>
      </c>
      <c r="AA137" s="81">
        <v>0</v>
      </c>
      <c r="AB137" s="82">
        <v>0</v>
      </c>
      <c r="AC137" s="81">
        <v>0.1</v>
      </c>
      <c r="AD137" s="83">
        <v>0.8</v>
      </c>
      <c r="AE137" s="84">
        <f t="shared" si="11"/>
        <v>66.260000000000019</v>
      </c>
    </row>
    <row r="138" spans="1:31" x14ac:dyDescent="0.2">
      <c r="A138" s="106" t="s">
        <v>65</v>
      </c>
      <c r="B138" s="55" t="s">
        <v>106</v>
      </c>
      <c r="C138" s="55" t="s">
        <v>46</v>
      </c>
      <c r="D138" s="55">
        <v>8</v>
      </c>
      <c r="E138" s="58"/>
      <c r="F138" s="58"/>
      <c r="G138" s="79">
        <v>135</v>
      </c>
      <c r="H138" s="135">
        <f t="shared" si="8"/>
        <v>9</v>
      </c>
      <c r="I138" s="79">
        <v>144</v>
      </c>
      <c r="J138" s="79">
        <v>152</v>
      </c>
      <c r="K138" s="135">
        <f t="shared" si="9"/>
        <v>0</v>
      </c>
      <c r="L138" s="79">
        <v>152</v>
      </c>
      <c r="M138" s="79">
        <v>163</v>
      </c>
      <c r="N138" s="135">
        <f t="shared" si="10"/>
        <v>-7</v>
      </c>
      <c r="O138" s="79">
        <v>156</v>
      </c>
      <c r="P138" s="111">
        <v>0.6</v>
      </c>
      <c r="Q138" s="81">
        <v>336</v>
      </c>
      <c r="R138" s="82">
        <v>189</v>
      </c>
      <c r="S138" s="82">
        <v>3858</v>
      </c>
      <c r="T138" s="82">
        <v>20.6</v>
      </c>
      <c r="U138" s="82">
        <v>11.5</v>
      </c>
      <c r="V138" s="81">
        <v>40.4</v>
      </c>
      <c r="W138" s="83">
        <v>0.7</v>
      </c>
      <c r="X138" s="82">
        <v>0</v>
      </c>
      <c r="Y138" s="82">
        <v>0</v>
      </c>
      <c r="Z138" s="82">
        <v>0</v>
      </c>
      <c r="AA138" s="81">
        <v>0</v>
      </c>
      <c r="AB138" s="82">
        <v>0</v>
      </c>
      <c r="AC138" s="81">
        <v>0.5</v>
      </c>
      <c r="AD138" s="83">
        <v>3.5</v>
      </c>
      <c r="AE138" s="84">
        <f t="shared" si="11"/>
        <v>227.45999999999998</v>
      </c>
    </row>
    <row r="139" spans="1:31" x14ac:dyDescent="0.2">
      <c r="A139" s="106" t="s">
        <v>108</v>
      </c>
      <c r="B139" s="55" t="s">
        <v>105</v>
      </c>
      <c r="C139" s="55" t="s">
        <v>47</v>
      </c>
      <c r="D139" s="55">
        <v>8</v>
      </c>
      <c r="E139" s="58"/>
      <c r="F139" s="58"/>
      <c r="G139" s="79">
        <v>136</v>
      </c>
      <c r="H139" s="135">
        <f t="shared" si="8"/>
        <v>-13</v>
      </c>
      <c r="I139" s="79">
        <v>123</v>
      </c>
      <c r="J139" s="79">
        <v>153</v>
      </c>
      <c r="K139" s="135">
        <f t="shared" si="9"/>
        <v>-5</v>
      </c>
      <c r="L139" s="79">
        <v>148</v>
      </c>
      <c r="M139" s="79">
        <v>157</v>
      </c>
      <c r="N139" s="135">
        <f t="shared" si="10"/>
        <v>-16</v>
      </c>
      <c r="O139" s="79">
        <v>141</v>
      </c>
      <c r="P139" s="111">
        <v>0.5</v>
      </c>
      <c r="Q139" s="81">
        <v>0</v>
      </c>
      <c r="R139" s="82">
        <v>0</v>
      </c>
      <c r="S139" s="82">
        <v>0</v>
      </c>
      <c r="T139" s="82">
        <v>0</v>
      </c>
      <c r="U139" s="82">
        <v>0</v>
      </c>
      <c r="V139" s="81">
        <v>0</v>
      </c>
      <c r="W139" s="83">
        <v>0</v>
      </c>
      <c r="X139" s="82">
        <v>53.9</v>
      </c>
      <c r="Y139" s="82">
        <v>837</v>
      </c>
      <c r="Z139" s="82">
        <v>5</v>
      </c>
      <c r="AA139" s="81">
        <v>0</v>
      </c>
      <c r="AB139" s="82">
        <v>0</v>
      </c>
      <c r="AC139" s="81">
        <v>0.1</v>
      </c>
      <c r="AD139" s="83">
        <v>0.2</v>
      </c>
      <c r="AE139" s="84">
        <f t="shared" si="11"/>
        <v>113.5</v>
      </c>
    </row>
    <row r="140" spans="1:31" x14ac:dyDescent="0.2">
      <c r="A140" s="106" t="s">
        <v>64</v>
      </c>
      <c r="B140" s="55" t="s">
        <v>104</v>
      </c>
      <c r="C140" s="55" t="s">
        <v>51</v>
      </c>
      <c r="D140" s="55">
        <v>4</v>
      </c>
      <c r="E140" s="58"/>
      <c r="F140" s="58"/>
      <c r="G140" s="79">
        <v>137</v>
      </c>
      <c r="H140" s="135">
        <f t="shared" si="8"/>
        <v>-33</v>
      </c>
      <c r="I140" s="79">
        <v>104</v>
      </c>
      <c r="J140" s="79">
        <v>133</v>
      </c>
      <c r="K140" s="135">
        <f t="shared" si="9"/>
        <v>-37</v>
      </c>
      <c r="L140" s="79">
        <v>96</v>
      </c>
      <c r="M140" s="79">
        <v>139</v>
      </c>
      <c r="N140" s="135">
        <f t="shared" si="10"/>
        <v>-27</v>
      </c>
      <c r="O140" s="79">
        <v>112</v>
      </c>
      <c r="P140" s="111">
        <v>0.3</v>
      </c>
      <c r="Q140" s="81">
        <v>0</v>
      </c>
      <c r="R140" s="82">
        <v>0</v>
      </c>
      <c r="S140" s="82">
        <v>0</v>
      </c>
      <c r="T140" s="82">
        <v>0</v>
      </c>
      <c r="U140" s="82">
        <v>0</v>
      </c>
      <c r="V140" s="81">
        <v>458</v>
      </c>
      <c r="W140" s="83">
        <v>3.3</v>
      </c>
      <c r="X140" s="82">
        <v>21.6</v>
      </c>
      <c r="Y140" s="82">
        <v>162</v>
      </c>
      <c r="Z140" s="82">
        <v>0.6</v>
      </c>
      <c r="AA140" s="81">
        <v>0</v>
      </c>
      <c r="AB140" s="82">
        <v>0</v>
      </c>
      <c r="AC140" s="81">
        <v>0.1</v>
      </c>
      <c r="AD140" s="83">
        <v>1.3</v>
      </c>
      <c r="AE140" s="84">
        <f t="shared" si="11"/>
        <v>83</v>
      </c>
    </row>
    <row r="141" spans="1:31" x14ac:dyDescent="0.2">
      <c r="A141" s="106" t="s">
        <v>295</v>
      </c>
      <c r="B141" s="55" t="s">
        <v>105</v>
      </c>
      <c r="C141" s="55" t="s">
        <v>44</v>
      </c>
      <c r="D141" s="55">
        <v>9</v>
      </c>
      <c r="E141" s="58"/>
      <c r="F141" s="58"/>
      <c r="G141" s="79">
        <v>138</v>
      </c>
      <c r="H141" s="135">
        <f t="shared" si="8"/>
        <v>-3</v>
      </c>
      <c r="I141" s="79">
        <v>135</v>
      </c>
      <c r="J141" s="79">
        <v>118</v>
      </c>
      <c r="K141" s="135">
        <f t="shared" si="9"/>
        <v>3</v>
      </c>
      <c r="L141" s="79">
        <v>121</v>
      </c>
      <c r="M141" s="79">
        <v>104</v>
      </c>
      <c r="N141" s="135">
        <f t="shared" si="10"/>
        <v>19</v>
      </c>
      <c r="O141" s="79">
        <v>123</v>
      </c>
      <c r="P141" s="111">
        <v>0.56000000000000005</v>
      </c>
      <c r="Q141" s="81">
        <v>0</v>
      </c>
      <c r="R141" s="82">
        <v>0</v>
      </c>
      <c r="S141" s="82">
        <v>0</v>
      </c>
      <c r="T141" s="82">
        <v>0</v>
      </c>
      <c r="U141" s="82">
        <v>0</v>
      </c>
      <c r="V141" s="81">
        <v>17.5</v>
      </c>
      <c r="W141" s="83">
        <v>0.1</v>
      </c>
      <c r="X141" s="82">
        <v>48.2</v>
      </c>
      <c r="Y141" s="82">
        <v>634</v>
      </c>
      <c r="Z141" s="82">
        <v>3.3</v>
      </c>
      <c r="AA141" s="81">
        <v>0</v>
      </c>
      <c r="AB141" s="82">
        <v>0</v>
      </c>
      <c r="AC141" s="81">
        <v>0.1</v>
      </c>
      <c r="AD141" s="83">
        <v>0.4</v>
      </c>
      <c r="AE141" s="84">
        <f t="shared" si="11"/>
        <v>84.95</v>
      </c>
    </row>
    <row r="142" spans="1:31" x14ac:dyDescent="0.2">
      <c r="A142" s="106" t="s">
        <v>312</v>
      </c>
      <c r="B142" s="55" t="s">
        <v>104</v>
      </c>
      <c r="C142" s="55" t="s">
        <v>56</v>
      </c>
      <c r="D142" s="55">
        <v>6</v>
      </c>
      <c r="E142" s="58"/>
      <c r="F142" s="58"/>
      <c r="G142" s="79">
        <v>139</v>
      </c>
      <c r="H142" s="135">
        <f t="shared" si="8"/>
        <v>36</v>
      </c>
      <c r="I142" s="79">
        <v>175</v>
      </c>
      <c r="J142" s="79">
        <v>160</v>
      </c>
      <c r="K142" s="135">
        <f t="shared" si="9"/>
        <v>19</v>
      </c>
      <c r="L142" s="79">
        <v>179</v>
      </c>
      <c r="M142" s="79">
        <v>169</v>
      </c>
      <c r="N142" s="135">
        <f t="shared" si="10"/>
        <v>13</v>
      </c>
      <c r="O142" s="79">
        <v>182</v>
      </c>
      <c r="P142" s="111">
        <v>0.14000000000000001</v>
      </c>
      <c r="Q142" s="81">
        <v>0</v>
      </c>
      <c r="R142" s="82">
        <v>0</v>
      </c>
      <c r="S142" s="82">
        <v>0</v>
      </c>
      <c r="T142" s="82">
        <v>0</v>
      </c>
      <c r="U142" s="82">
        <v>0</v>
      </c>
      <c r="V142" s="81">
        <v>348</v>
      </c>
      <c r="W142" s="83">
        <v>3.3</v>
      </c>
      <c r="X142" s="82">
        <v>26</v>
      </c>
      <c r="Y142" s="82">
        <v>207</v>
      </c>
      <c r="Z142" s="82">
        <v>0.8</v>
      </c>
      <c r="AA142" s="81">
        <v>0</v>
      </c>
      <c r="AB142" s="82">
        <v>0</v>
      </c>
      <c r="AC142" s="81">
        <v>0.1</v>
      </c>
      <c r="AD142" s="83">
        <v>1.4</v>
      </c>
      <c r="AE142" s="84">
        <f t="shared" si="11"/>
        <v>77.5</v>
      </c>
    </row>
    <row r="143" spans="1:31" x14ac:dyDescent="0.2">
      <c r="A143" s="106" t="s">
        <v>418</v>
      </c>
      <c r="B143" s="55" t="s">
        <v>107</v>
      </c>
      <c r="C143" s="55" t="s">
        <v>31</v>
      </c>
      <c r="D143" s="55">
        <v>9</v>
      </c>
      <c r="E143" s="58"/>
      <c r="F143" s="58"/>
      <c r="G143" s="79">
        <v>140</v>
      </c>
      <c r="H143" s="135">
        <f t="shared" si="8"/>
        <v>14</v>
      </c>
      <c r="I143" s="79">
        <v>154</v>
      </c>
      <c r="J143" s="79">
        <v>174</v>
      </c>
      <c r="K143" s="135">
        <f t="shared" si="9"/>
        <v>-19</v>
      </c>
      <c r="L143" s="79">
        <v>155</v>
      </c>
      <c r="M143" s="79">
        <v>154</v>
      </c>
      <c r="N143" s="135">
        <f t="shared" si="10"/>
        <v>146</v>
      </c>
      <c r="O143" s="79">
        <v>300</v>
      </c>
      <c r="P143" s="111">
        <v>0.31</v>
      </c>
      <c r="Q143" s="81">
        <v>0</v>
      </c>
      <c r="R143" s="82">
        <v>0</v>
      </c>
      <c r="S143" s="82">
        <v>0</v>
      </c>
      <c r="T143" s="82">
        <v>0</v>
      </c>
      <c r="U143" s="82">
        <v>0</v>
      </c>
      <c r="V143" s="81">
        <v>0</v>
      </c>
      <c r="W143" s="83">
        <v>0</v>
      </c>
      <c r="X143" s="82">
        <v>60.3</v>
      </c>
      <c r="Y143" s="82">
        <v>665</v>
      </c>
      <c r="Z143" s="82">
        <v>2.9</v>
      </c>
      <c r="AA143" s="81">
        <v>0</v>
      </c>
      <c r="AB143" s="82">
        <v>0</v>
      </c>
      <c r="AC143" s="81">
        <v>0.1</v>
      </c>
      <c r="AD143" s="83">
        <v>0.5</v>
      </c>
      <c r="AE143" s="84">
        <f t="shared" si="11"/>
        <v>83.100000000000009</v>
      </c>
    </row>
    <row r="144" spans="1:31" x14ac:dyDescent="0.2">
      <c r="A144" s="106" t="s">
        <v>299</v>
      </c>
      <c r="B144" s="55" t="s">
        <v>104</v>
      </c>
      <c r="C144" s="55" t="s">
        <v>26</v>
      </c>
      <c r="D144" s="55">
        <v>6</v>
      </c>
      <c r="E144" s="58"/>
      <c r="F144" s="58"/>
      <c r="G144" s="79">
        <v>141</v>
      </c>
      <c r="H144" s="135">
        <f t="shared" si="8"/>
        <v>-3</v>
      </c>
      <c r="I144" s="79">
        <v>138</v>
      </c>
      <c r="J144" s="79">
        <v>128</v>
      </c>
      <c r="K144" s="135">
        <f t="shared" si="9"/>
        <v>1</v>
      </c>
      <c r="L144" s="79">
        <v>129</v>
      </c>
      <c r="M144" s="79">
        <v>123</v>
      </c>
      <c r="N144" s="135">
        <f t="shared" si="10"/>
        <v>3</v>
      </c>
      <c r="O144" s="79">
        <v>126</v>
      </c>
      <c r="P144" s="111">
        <v>0.31</v>
      </c>
      <c r="Q144" s="81">
        <v>0</v>
      </c>
      <c r="R144" s="82">
        <v>0</v>
      </c>
      <c r="S144" s="82">
        <v>0</v>
      </c>
      <c r="T144" s="82">
        <v>0</v>
      </c>
      <c r="U144" s="82">
        <v>0</v>
      </c>
      <c r="V144" s="81">
        <v>352</v>
      </c>
      <c r="W144" s="83">
        <v>1.9</v>
      </c>
      <c r="X144" s="82">
        <v>34.6</v>
      </c>
      <c r="Y144" s="82">
        <v>278</v>
      </c>
      <c r="Z144" s="82">
        <v>1.1000000000000001</v>
      </c>
      <c r="AA144" s="81">
        <v>997</v>
      </c>
      <c r="AB144" s="82">
        <v>0.3</v>
      </c>
      <c r="AC144" s="81">
        <v>0.1</v>
      </c>
      <c r="AD144" s="83">
        <v>0.4</v>
      </c>
      <c r="AE144" s="84">
        <f t="shared" si="11"/>
        <v>82.2</v>
      </c>
    </row>
    <row r="145" spans="1:31" x14ac:dyDescent="0.2">
      <c r="A145" s="106" t="s">
        <v>94</v>
      </c>
      <c r="B145" s="55" t="s">
        <v>106</v>
      </c>
      <c r="C145" s="55" t="s">
        <v>99</v>
      </c>
      <c r="D145" s="55">
        <v>8</v>
      </c>
      <c r="E145" s="58"/>
      <c r="F145" s="58"/>
      <c r="G145" s="79">
        <v>142</v>
      </c>
      <c r="H145" s="135">
        <f t="shared" si="8"/>
        <v>3</v>
      </c>
      <c r="I145" s="79">
        <v>145</v>
      </c>
      <c r="J145" s="79">
        <v>131</v>
      </c>
      <c r="K145" s="135">
        <f t="shared" si="9"/>
        <v>-1</v>
      </c>
      <c r="L145" s="79">
        <v>130</v>
      </c>
      <c r="M145" s="79">
        <v>131</v>
      </c>
      <c r="N145" s="135">
        <f t="shared" si="10"/>
        <v>-1</v>
      </c>
      <c r="O145" s="79">
        <v>130</v>
      </c>
      <c r="P145" s="111">
        <v>0.43</v>
      </c>
      <c r="Q145" s="81">
        <v>332</v>
      </c>
      <c r="R145" s="82">
        <v>222</v>
      </c>
      <c r="S145" s="82">
        <v>4041</v>
      </c>
      <c r="T145" s="82">
        <v>22.5</v>
      </c>
      <c r="U145" s="82">
        <v>16.8</v>
      </c>
      <c r="V145" s="81">
        <v>185</v>
      </c>
      <c r="W145" s="83">
        <v>0.4</v>
      </c>
      <c r="X145" s="82">
        <v>0</v>
      </c>
      <c r="Y145" s="82">
        <v>0</v>
      </c>
      <c r="Z145" s="82">
        <v>0</v>
      </c>
      <c r="AA145" s="81">
        <v>0</v>
      </c>
      <c r="AB145" s="82">
        <v>0</v>
      </c>
      <c r="AC145" s="81">
        <v>0.5</v>
      </c>
      <c r="AD145" s="83">
        <v>6.1</v>
      </c>
      <c r="AE145" s="84">
        <f t="shared" si="11"/>
        <v>244.54000000000002</v>
      </c>
    </row>
    <row r="146" spans="1:31" x14ac:dyDescent="0.2">
      <c r="A146" s="106" t="s">
        <v>162</v>
      </c>
      <c r="B146" s="55" t="s">
        <v>105</v>
      </c>
      <c r="C146" s="55" t="s">
        <v>19</v>
      </c>
      <c r="D146" s="55">
        <v>8</v>
      </c>
      <c r="E146" s="58"/>
      <c r="F146" s="58"/>
      <c r="G146" s="79">
        <v>143</v>
      </c>
      <c r="H146" s="135">
        <f t="shared" si="8"/>
        <v>-11</v>
      </c>
      <c r="I146" s="79">
        <v>132</v>
      </c>
      <c r="J146" s="79">
        <v>154</v>
      </c>
      <c r="K146" s="135">
        <f t="shared" si="9"/>
        <v>0</v>
      </c>
      <c r="L146" s="79">
        <v>154</v>
      </c>
      <c r="M146" s="79">
        <v>149</v>
      </c>
      <c r="N146" s="135">
        <f t="shared" si="10"/>
        <v>-3</v>
      </c>
      <c r="O146" s="79">
        <v>146</v>
      </c>
      <c r="P146" s="111">
        <v>0.42</v>
      </c>
      <c r="Q146" s="81">
        <v>0</v>
      </c>
      <c r="R146" s="82">
        <v>0</v>
      </c>
      <c r="S146" s="82">
        <v>0</v>
      </c>
      <c r="T146" s="82">
        <v>0</v>
      </c>
      <c r="U146" s="82">
        <v>0</v>
      </c>
      <c r="V146" s="81">
        <v>0</v>
      </c>
      <c r="W146" s="83">
        <v>0</v>
      </c>
      <c r="X146" s="82">
        <v>33.9</v>
      </c>
      <c r="Y146" s="82">
        <v>505</v>
      </c>
      <c r="Z146" s="82">
        <v>3.1</v>
      </c>
      <c r="AA146" s="81">
        <v>0</v>
      </c>
      <c r="AB146" s="82">
        <v>0</v>
      </c>
      <c r="AC146" s="81">
        <v>0.1</v>
      </c>
      <c r="AD146" s="83">
        <v>0.3</v>
      </c>
      <c r="AE146" s="84">
        <f t="shared" si="11"/>
        <v>68.7</v>
      </c>
    </row>
    <row r="147" spans="1:31" x14ac:dyDescent="0.2">
      <c r="A147" s="106" t="s">
        <v>170</v>
      </c>
      <c r="B147" s="55" t="s">
        <v>106</v>
      </c>
      <c r="C147" s="55" t="s">
        <v>174</v>
      </c>
      <c r="D147" s="55">
        <v>5</v>
      </c>
      <c r="E147" s="58"/>
      <c r="F147" s="58"/>
      <c r="G147" s="79">
        <v>144</v>
      </c>
      <c r="H147" s="135">
        <f t="shared" si="8"/>
        <v>7</v>
      </c>
      <c r="I147" s="79">
        <v>151</v>
      </c>
      <c r="J147" s="79">
        <v>139</v>
      </c>
      <c r="K147" s="135">
        <f t="shared" si="9"/>
        <v>-4</v>
      </c>
      <c r="L147" s="79">
        <v>135</v>
      </c>
      <c r="M147" s="79">
        <v>132</v>
      </c>
      <c r="N147" s="135">
        <f t="shared" si="10"/>
        <v>2</v>
      </c>
      <c r="O147" s="79">
        <v>134</v>
      </c>
      <c r="P147" s="111">
        <v>0.38</v>
      </c>
      <c r="Q147" s="81">
        <v>307</v>
      </c>
      <c r="R147" s="82">
        <v>262</v>
      </c>
      <c r="S147" s="82">
        <v>3873</v>
      </c>
      <c r="T147" s="82">
        <v>24.1</v>
      </c>
      <c r="U147" s="82">
        <v>18.399999999999999</v>
      </c>
      <c r="V147" s="81">
        <v>150</v>
      </c>
      <c r="W147" s="83">
        <v>1.2</v>
      </c>
      <c r="X147" s="82">
        <v>0</v>
      </c>
      <c r="Y147" s="82">
        <v>0</v>
      </c>
      <c r="Z147" s="82">
        <v>0</v>
      </c>
      <c r="AA147" s="81">
        <v>0</v>
      </c>
      <c r="AB147" s="82">
        <v>0</v>
      </c>
      <c r="AC147" s="81">
        <v>0.6</v>
      </c>
      <c r="AD147" s="83">
        <v>6.8</v>
      </c>
      <c r="AE147" s="84">
        <f t="shared" si="11"/>
        <v>242.72</v>
      </c>
    </row>
    <row r="148" spans="1:31" x14ac:dyDescent="0.2">
      <c r="A148" s="106" t="s">
        <v>72</v>
      </c>
      <c r="B148" s="55" t="s">
        <v>104</v>
      </c>
      <c r="C148" s="55" t="s">
        <v>99</v>
      </c>
      <c r="D148" s="55">
        <v>8</v>
      </c>
      <c r="E148" s="58"/>
      <c r="F148" s="58"/>
      <c r="G148" s="79">
        <v>145</v>
      </c>
      <c r="H148" s="135">
        <f t="shared" si="8"/>
        <v>-2</v>
      </c>
      <c r="I148" s="79">
        <v>143</v>
      </c>
      <c r="J148" s="79">
        <v>136</v>
      </c>
      <c r="K148" s="135">
        <f t="shared" si="9"/>
        <v>10</v>
      </c>
      <c r="L148" s="79">
        <v>146</v>
      </c>
      <c r="M148" s="79">
        <v>160</v>
      </c>
      <c r="N148" s="135">
        <f t="shared" si="10"/>
        <v>-23</v>
      </c>
      <c r="O148" s="79">
        <v>137</v>
      </c>
      <c r="P148" s="111">
        <v>0.28999999999999998</v>
      </c>
      <c r="Q148" s="81">
        <v>0</v>
      </c>
      <c r="R148" s="82">
        <v>0</v>
      </c>
      <c r="S148" s="82">
        <v>0</v>
      </c>
      <c r="T148" s="82">
        <v>0</v>
      </c>
      <c r="U148" s="82">
        <v>0</v>
      </c>
      <c r="V148" s="81">
        <v>418</v>
      </c>
      <c r="W148" s="83">
        <v>5.0999999999999996</v>
      </c>
      <c r="X148" s="82">
        <v>13</v>
      </c>
      <c r="Y148" s="82">
        <v>106</v>
      </c>
      <c r="Z148" s="82">
        <v>0.3</v>
      </c>
      <c r="AA148" s="81">
        <v>0</v>
      </c>
      <c r="AB148" s="82">
        <v>0</v>
      </c>
      <c r="AC148" s="81">
        <v>0.1</v>
      </c>
      <c r="AD148" s="83">
        <v>0.5</v>
      </c>
      <c r="AE148" s="84">
        <f t="shared" si="11"/>
        <v>83.999999999999986</v>
      </c>
    </row>
    <row r="149" spans="1:31" x14ac:dyDescent="0.2">
      <c r="A149" s="106" t="s">
        <v>269</v>
      </c>
      <c r="B149" s="55" t="s">
        <v>105</v>
      </c>
      <c r="C149" s="55" t="s">
        <v>56</v>
      </c>
      <c r="D149" s="55">
        <v>6</v>
      </c>
      <c r="E149" s="58"/>
      <c r="F149" s="58"/>
      <c r="G149" s="79">
        <v>146</v>
      </c>
      <c r="H149" s="135">
        <f t="shared" si="8"/>
        <v>-4</v>
      </c>
      <c r="I149" s="79">
        <v>142</v>
      </c>
      <c r="J149" s="79">
        <v>130</v>
      </c>
      <c r="K149" s="135">
        <f t="shared" si="9"/>
        <v>4</v>
      </c>
      <c r="L149" s="79">
        <v>134</v>
      </c>
      <c r="M149" s="79">
        <v>121</v>
      </c>
      <c r="N149" s="135">
        <f t="shared" si="10"/>
        <v>11</v>
      </c>
      <c r="O149" s="79">
        <v>132</v>
      </c>
      <c r="P149" s="111">
        <v>0.43</v>
      </c>
      <c r="Q149" s="81">
        <v>0</v>
      </c>
      <c r="R149" s="82">
        <v>0</v>
      </c>
      <c r="S149" s="82">
        <v>0</v>
      </c>
      <c r="T149" s="82">
        <v>0</v>
      </c>
      <c r="U149" s="82">
        <v>0</v>
      </c>
      <c r="V149" s="81">
        <v>0</v>
      </c>
      <c r="W149" s="83">
        <v>0</v>
      </c>
      <c r="X149" s="82">
        <v>60.5</v>
      </c>
      <c r="Y149" s="82">
        <v>889</v>
      </c>
      <c r="Z149" s="82">
        <v>3.4</v>
      </c>
      <c r="AA149" s="81">
        <v>0</v>
      </c>
      <c r="AB149" s="82">
        <v>0</v>
      </c>
      <c r="AC149" s="81">
        <v>0.1</v>
      </c>
      <c r="AD149" s="83">
        <v>0.6</v>
      </c>
      <c r="AE149" s="84">
        <f t="shared" si="11"/>
        <v>108.30000000000001</v>
      </c>
    </row>
    <row r="150" spans="1:31" x14ac:dyDescent="0.2">
      <c r="A150" s="106" t="s">
        <v>75</v>
      </c>
      <c r="B150" s="55" t="s">
        <v>106</v>
      </c>
      <c r="C150" s="55" t="s">
        <v>47</v>
      </c>
      <c r="D150" s="55">
        <v>8</v>
      </c>
      <c r="E150" s="58"/>
      <c r="F150" s="58"/>
      <c r="G150" s="79">
        <v>147</v>
      </c>
      <c r="H150" s="135">
        <f t="shared" si="8"/>
        <v>-22</v>
      </c>
      <c r="I150" s="79">
        <v>125</v>
      </c>
      <c r="J150" s="79">
        <v>167</v>
      </c>
      <c r="K150" s="135">
        <f t="shared" si="9"/>
        <v>-27</v>
      </c>
      <c r="L150" s="79">
        <v>140</v>
      </c>
      <c r="M150" s="79">
        <v>172</v>
      </c>
      <c r="N150" s="135">
        <f t="shared" si="10"/>
        <v>-18</v>
      </c>
      <c r="O150" s="79">
        <v>154</v>
      </c>
      <c r="P150" s="111">
        <v>0.47</v>
      </c>
      <c r="Q150" s="81">
        <v>325</v>
      </c>
      <c r="R150" s="82">
        <v>222</v>
      </c>
      <c r="S150" s="82">
        <v>3918</v>
      </c>
      <c r="T150" s="82">
        <v>24.2</v>
      </c>
      <c r="U150" s="82">
        <v>16.2</v>
      </c>
      <c r="V150" s="81">
        <v>37.6</v>
      </c>
      <c r="W150" s="83">
        <v>0.5</v>
      </c>
      <c r="X150" s="82">
        <v>0</v>
      </c>
      <c r="Y150" s="82">
        <v>0</v>
      </c>
      <c r="Z150" s="82">
        <v>0</v>
      </c>
      <c r="AA150" s="81">
        <v>0</v>
      </c>
      <c r="AB150" s="82">
        <v>0</v>
      </c>
      <c r="AC150" s="81">
        <v>0.6</v>
      </c>
      <c r="AD150" s="83">
        <v>7.1</v>
      </c>
      <c r="AE150" s="84">
        <f t="shared" si="11"/>
        <v>231.07999999999998</v>
      </c>
    </row>
    <row r="151" spans="1:31" x14ac:dyDescent="0.2">
      <c r="A151" s="106" t="s">
        <v>147</v>
      </c>
      <c r="B151" s="55" t="s">
        <v>107</v>
      </c>
      <c r="C151" s="55" t="s">
        <v>52</v>
      </c>
      <c r="D151" s="55">
        <v>9</v>
      </c>
      <c r="E151" s="58"/>
      <c r="F151" s="58"/>
      <c r="G151" s="79">
        <v>148</v>
      </c>
      <c r="H151" s="135">
        <f t="shared" si="8"/>
        <v>-9</v>
      </c>
      <c r="I151" s="79">
        <v>139</v>
      </c>
      <c r="J151" s="79">
        <v>145</v>
      </c>
      <c r="K151" s="135">
        <f t="shared" si="9"/>
        <v>-7</v>
      </c>
      <c r="L151" s="79">
        <v>138</v>
      </c>
      <c r="M151" s="79">
        <v>127</v>
      </c>
      <c r="N151" s="135">
        <f t="shared" si="10"/>
        <v>11</v>
      </c>
      <c r="O151" s="79">
        <v>138</v>
      </c>
      <c r="P151" s="111">
        <v>0.62</v>
      </c>
      <c r="Q151" s="81">
        <v>0</v>
      </c>
      <c r="R151" s="82">
        <v>0</v>
      </c>
      <c r="S151" s="82">
        <v>0</v>
      </c>
      <c r="T151" s="82">
        <v>0</v>
      </c>
      <c r="U151" s="82">
        <v>0</v>
      </c>
      <c r="V151" s="81">
        <v>0</v>
      </c>
      <c r="W151" s="83">
        <v>0</v>
      </c>
      <c r="X151" s="82">
        <v>60.6</v>
      </c>
      <c r="Y151" s="82">
        <v>634</v>
      </c>
      <c r="Z151" s="82">
        <v>5.0999999999999996</v>
      </c>
      <c r="AA151" s="81">
        <v>0</v>
      </c>
      <c r="AB151" s="82">
        <v>0</v>
      </c>
      <c r="AC151" s="81">
        <v>0.1</v>
      </c>
      <c r="AD151" s="83">
        <v>0.6</v>
      </c>
      <c r="AE151" s="84">
        <f t="shared" si="11"/>
        <v>93</v>
      </c>
    </row>
    <row r="152" spans="1:31" x14ac:dyDescent="0.2">
      <c r="A152" s="106" t="s">
        <v>414</v>
      </c>
      <c r="B152" s="55" t="s">
        <v>105</v>
      </c>
      <c r="C152" s="55" t="s">
        <v>49</v>
      </c>
      <c r="D152" s="55">
        <v>10</v>
      </c>
      <c r="E152" s="58"/>
      <c r="F152" s="58"/>
      <c r="G152" s="79">
        <v>149</v>
      </c>
      <c r="H152" s="135">
        <f t="shared" si="8"/>
        <v>-23</v>
      </c>
      <c r="I152" s="79">
        <v>126</v>
      </c>
      <c r="J152" s="79">
        <v>157</v>
      </c>
      <c r="K152" s="135">
        <f t="shared" si="9"/>
        <v>-16</v>
      </c>
      <c r="L152" s="79">
        <v>141</v>
      </c>
      <c r="M152" s="79">
        <v>152</v>
      </c>
      <c r="N152" s="135">
        <f t="shared" si="10"/>
        <v>0</v>
      </c>
      <c r="O152" s="79">
        <v>152</v>
      </c>
      <c r="P152" s="111">
        <v>0.33</v>
      </c>
      <c r="Q152" s="81">
        <v>0</v>
      </c>
      <c r="R152" s="82">
        <v>0</v>
      </c>
      <c r="S152" s="82">
        <v>0</v>
      </c>
      <c r="T152" s="82">
        <v>0</v>
      </c>
      <c r="U152" s="82">
        <v>0</v>
      </c>
      <c r="V152" s="81">
        <v>0</v>
      </c>
      <c r="W152" s="83">
        <v>0</v>
      </c>
      <c r="X152" s="82">
        <v>48.7</v>
      </c>
      <c r="Y152" s="82">
        <v>648</v>
      </c>
      <c r="Z152" s="82">
        <v>5</v>
      </c>
      <c r="AA152" s="81">
        <v>0</v>
      </c>
      <c r="AB152" s="82">
        <v>0</v>
      </c>
      <c r="AC152" s="81">
        <v>0.1</v>
      </c>
      <c r="AD152" s="83">
        <v>0.4</v>
      </c>
      <c r="AE152" s="84">
        <f t="shared" si="11"/>
        <v>94.2</v>
      </c>
    </row>
    <row r="153" spans="1:31" x14ac:dyDescent="0.2">
      <c r="A153" s="106" t="s">
        <v>322</v>
      </c>
      <c r="B153" s="55" t="s">
        <v>105</v>
      </c>
      <c r="C153" s="55" t="s">
        <v>42</v>
      </c>
      <c r="D153" s="55">
        <v>8</v>
      </c>
      <c r="E153" s="58"/>
      <c r="F153" s="58"/>
      <c r="G153" s="79">
        <v>150</v>
      </c>
      <c r="H153" s="135">
        <f t="shared" si="8"/>
        <v>-10</v>
      </c>
      <c r="I153" s="79">
        <v>140</v>
      </c>
      <c r="J153" s="79">
        <v>129</v>
      </c>
      <c r="K153" s="135">
        <f t="shared" si="9"/>
        <v>-11</v>
      </c>
      <c r="L153" s="79">
        <v>118</v>
      </c>
      <c r="M153" s="79">
        <v>113</v>
      </c>
      <c r="N153" s="135">
        <f t="shared" si="10"/>
        <v>11</v>
      </c>
      <c r="O153" s="79">
        <v>124</v>
      </c>
      <c r="P153" s="111">
        <v>0.28999999999999998</v>
      </c>
      <c r="Q153" s="81">
        <v>0</v>
      </c>
      <c r="R153" s="82">
        <v>0</v>
      </c>
      <c r="S153" s="82">
        <v>0</v>
      </c>
      <c r="T153" s="82">
        <v>0</v>
      </c>
      <c r="U153" s="82">
        <v>0</v>
      </c>
      <c r="V153" s="81">
        <v>0</v>
      </c>
      <c r="W153" s="83">
        <v>0</v>
      </c>
      <c r="X153" s="82">
        <v>67.900000000000006</v>
      </c>
      <c r="Y153" s="82">
        <v>759</v>
      </c>
      <c r="Z153" s="82">
        <v>3.7</v>
      </c>
      <c r="AA153" s="81">
        <v>0</v>
      </c>
      <c r="AB153" s="82">
        <v>0</v>
      </c>
      <c r="AC153" s="81">
        <v>0.1</v>
      </c>
      <c r="AD153" s="83">
        <v>0.6</v>
      </c>
      <c r="AE153" s="84">
        <f t="shared" si="11"/>
        <v>97.100000000000009</v>
      </c>
    </row>
    <row r="154" spans="1:31" x14ac:dyDescent="0.2">
      <c r="A154" s="106" t="s">
        <v>500</v>
      </c>
      <c r="B154" s="55" t="s">
        <v>107</v>
      </c>
      <c r="C154" s="55" t="s">
        <v>49</v>
      </c>
      <c r="D154" s="55">
        <v>10</v>
      </c>
      <c r="E154" s="58"/>
      <c r="F154" s="58"/>
      <c r="G154" s="79">
        <v>152</v>
      </c>
      <c r="H154" s="135">
        <f t="shared" si="8"/>
        <v>82</v>
      </c>
      <c r="I154" s="79">
        <v>234</v>
      </c>
      <c r="J154" s="79">
        <v>165</v>
      </c>
      <c r="K154" s="135">
        <f t="shared" si="9"/>
        <v>35</v>
      </c>
      <c r="L154" s="79">
        <v>200</v>
      </c>
      <c r="M154" s="79">
        <v>166</v>
      </c>
      <c r="N154" s="135">
        <f t="shared" si="10"/>
        <v>134</v>
      </c>
      <c r="O154" s="79">
        <v>300</v>
      </c>
      <c r="P154" s="111">
        <v>0.54</v>
      </c>
      <c r="Q154" s="81">
        <v>0</v>
      </c>
      <c r="R154" s="82">
        <v>0</v>
      </c>
      <c r="S154" s="82">
        <v>0</v>
      </c>
      <c r="T154" s="82">
        <v>0</v>
      </c>
      <c r="U154" s="82">
        <v>0</v>
      </c>
      <c r="V154" s="81">
        <v>0</v>
      </c>
      <c r="W154" s="83">
        <v>0</v>
      </c>
      <c r="X154" s="82">
        <v>38</v>
      </c>
      <c r="Y154" s="82">
        <v>508</v>
      </c>
      <c r="Z154" s="82">
        <v>5.0999999999999996</v>
      </c>
      <c r="AA154" s="81">
        <v>0</v>
      </c>
      <c r="AB154" s="82">
        <v>0</v>
      </c>
      <c r="AC154" s="81">
        <v>0.1</v>
      </c>
      <c r="AD154" s="83">
        <v>0.3</v>
      </c>
      <c r="AE154" s="84">
        <f t="shared" si="11"/>
        <v>81</v>
      </c>
    </row>
    <row r="155" spans="1:31" x14ac:dyDescent="0.2">
      <c r="A155" s="106" t="s">
        <v>294</v>
      </c>
      <c r="B155" s="55" t="s">
        <v>105</v>
      </c>
      <c r="C155" s="55" t="s">
        <v>114</v>
      </c>
      <c r="D155" s="55">
        <v>10</v>
      </c>
      <c r="E155" s="58"/>
      <c r="F155" s="58"/>
      <c r="G155" s="79">
        <v>153</v>
      </c>
      <c r="H155" s="135">
        <f t="shared" si="8"/>
        <v>11</v>
      </c>
      <c r="I155" s="79">
        <v>164</v>
      </c>
      <c r="J155" s="79">
        <v>151</v>
      </c>
      <c r="K155" s="135">
        <f t="shared" si="9"/>
        <v>5</v>
      </c>
      <c r="L155" s="79">
        <v>156</v>
      </c>
      <c r="M155" s="79">
        <v>140</v>
      </c>
      <c r="N155" s="135">
        <f t="shared" si="10"/>
        <v>10</v>
      </c>
      <c r="O155" s="79">
        <v>150</v>
      </c>
      <c r="P155" s="111">
        <v>0.2</v>
      </c>
      <c r="Q155" s="81">
        <v>0</v>
      </c>
      <c r="R155" s="82">
        <v>0</v>
      </c>
      <c r="S155" s="82">
        <v>0</v>
      </c>
      <c r="T155" s="82">
        <v>0</v>
      </c>
      <c r="U155" s="82">
        <v>0</v>
      </c>
      <c r="V155" s="81">
        <v>22</v>
      </c>
      <c r="W155" s="83">
        <v>0.1</v>
      </c>
      <c r="X155" s="82">
        <v>57.4</v>
      </c>
      <c r="Y155" s="82">
        <v>706</v>
      </c>
      <c r="Z155" s="82">
        <v>4.3</v>
      </c>
      <c r="AA155" s="81">
        <v>0</v>
      </c>
      <c r="AB155" s="82">
        <v>0</v>
      </c>
      <c r="AC155" s="81">
        <v>0.1</v>
      </c>
      <c r="AD155" s="83">
        <v>0.1</v>
      </c>
      <c r="AE155" s="84">
        <f t="shared" si="11"/>
        <v>99.199999999999989</v>
      </c>
    </row>
    <row r="156" spans="1:31" x14ac:dyDescent="0.2">
      <c r="A156" s="106" t="s">
        <v>283</v>
      </c>
      <c r="B156" s="55" t="s">
        <v>104</v>
      </c>
      <c r="C156" s="55" t="s">
        <v>102</v>
      </c>
      <c r="D156" s="55">
        <v>5</v>
      </c>
      <c r="E156" s="58"/>
      <c r="F156" s="58"/>
      <c r="G156" s="79">
        <v>154</v>
      </c>
      <c r="H156" s="135">
        <f t="shared" si="8"/>
        <v>36</v>
      </c>
      <c r="I156" s="79">
        <v>190</v>
      </c>
      <c r="J156" s="79">
        <v>150</v>
      </c>
      <c r="K156" s="135">
        <f t="shared" si="9"/>
        <v>45</v>
      </c>
      <c r="L156" s="79">
        <v>195</v>
      </c>
      <c r="M156" s="79">
        <v>134</v>
      </c>
      <c r="N156" s="135">
        <f t="shared" si="10"/>
        <v>50</v>
      </c>
      <c r="O156" s="79">
        <v>184</v>
      </c>
      <c r="P156" s="111">
        <v>0.16</v>
      </c>
      <c r="Q156" s="81">
        <v>0</v>
      </c>
      <c r="R156" s="82">
        <v>0</v>
      </c>
      <c r="S156" s="82">
        <v>0</v>
      </c>
      <c r="T156" s="82">
        <v>0</v>
      </c>
      <c r="U156" s="82">
        <v>0</v>
      </c>
      <c r="V156" s="81">
        <v>298</v>
      </c>
      <c r="W156" s="83">
        <v>2</v>
      </c>
      <c r="X156" s="82">
        <v>16.399999999999999</v>
      </c>
      <c r="Y156" s="82">
        <v>130</v>
      </c>
      <c r="Z156" s="82">
        <v>0.5</v>
      </c>
      <c r="AA156" s="81">
        <v>0</v>
      </c>
      <c r="AB156" s="82">
        <v>0</v>
      </c>
      <c r="AC156" s="81">
        <v>0</v>
      </c>
      <c r="AD156" s="83">
        <v>0.6</v>
      </c>
      <c r="AE156" s="84">
        <f t="shared" si="11"/>
        <v>56.599999999999994</v>
      </c>
    </row>
    <row r="157" spans="1:31" x14ac:dyDescent="0.2">
      <c r="A157" s="106" t="s">
        <v>420</v>
      </c>
      <c r="B157" s="55" t="s">
        <v>105</v>
      </c>
      <c r="C157" s="55" t="s">
        <v>33</v>
      </c>
      <c r="D157" s="55">
        <v>5</v>
      </c>
      <c r="E157" s="58"/>
      <c r="F157" s="58"/>
      <c r="G157" s="79">
        <v>155</v>
      </c>
      <c r="H157" s="135">
        <f t="shared" si="8"/>
        <v>13</v>
      </c>
      <c r="I157" s="79">
        <v>168</v>
      </c>
      <c r="J157" s="79">
        <v>143</v>
      </c>
      <c r="K157" s="135">
        <f t="shared" si="9"/>
        <v>18</v>
      </c>
      <c r="L157" s="79">
        <v>161</v>
      </c>
      <c r="M157" s="79">
        <v>144</v>
      </c>
      <c r="N157" s="135">
        <f t="shared" si="10"/>
        <v>1</v>
      </c>
      <c r="O157" s="79">
        <v>145</v>
      </c>
      <c r="P157" s="111">
        <v>0.35</v>
      </c>
      <c r="Q157" s="81">
        <v>0</v>
      </c>
      <c r="R157" s="82">
        <v>0</v>
      </c>
      <c r="S157" s="82">
        <v>0</v>
      </c>
      <c r="T157" s="82">
        <v>0</v>
      </c>
      <c r="U157" s="82">
        <v>0</v>
      </c>
      <c r="V157" s="81">
        <v>0</v>
      </c>
      <c r="W157" s="83">
        <v>0</v>
      </c>
      <c r="X157" s="82">
        <v>34.6</v>
      </c>
      <c r="Y157" s="82">
        <v>461</v>
      </c>
      <c r="Z157" s="82">
        <v>2.2999999999999998</v>
      </c>
      <c r="AA157" s="81">
        <v>1318</v>
      </c>
      <c r="AB157" s="82">
        <v>0.9</v>
      </c>
      <c r="AC157" s="81">
        <v>0.1</v>
      </c>
      <c r="AD157" s="83">
        <v>0.3</v>
      </c>
      <c r="AE157" s="84">
        <f t="shared" si="11"/>
        <v>64.900000000000006</v>
      </c>
    </row>
    <row r="158" spans="1:31" x14ac:dyDescent="0.2">
      <c r="A158" s="106" t="s">
        <v>152</v>
      </c>
      <c r="B158" s="55" t="s">
        <v>105</v>
      </c>
      <c r="C158" s="55" t="s">
        <v>51</v>
      </c>
      <c r="D158" s="55">
        <v>4</v>
      </c>
      <c r="E158" s="58"/>
      <c r="F158" s="58"/>
      <c r="G158" s="79">
        <v>156</v>
      </c>
      <c r="H158" s="135">
        <f t="shared" si="8"/>
        <v>9</v>
      </c>
      <c r="I158" s="79">
        <v>165</v>
      </c>
      <c r="J158" s="79">
        <v>146</v>
      </c>
      <c r="K158" s="135">
        <f t="shared" si="9"/>
        <v>13</v>
      </c>
      <c r="L158" s="79">
        <v>159</v>
      </c>
      <c r="M158" s="79">
        <v>137</v>
      </c>
      <c r="N158" s="135">
        <f t="shared" si="10"/>
        <v>10</v>
      </c>
      <c r="O158" s="79">
        <v>147</v>
      </c>
      <c r="P158" s="111">
        <v>0.17</v>
      </c>
      <c r="Q158" s="81">
        <v>0</v>
      </c>
      <c r="R158" s="82">
        <v>0</v>
      </c>
      <c r="S158" s="82">
        <v>0</v>
      </c>
      <c r="T158" s="82">
        <v>0</v>
      </c>
      <c r="U158" s="82">
        <v>0</v>
      </c>
      <c r="V158" s="81">
        <v>23.3</v>
      </c>
      <c r="W158" s="83">
        <v>0.2</v>
      </c>
      <c r="X158" s="82">
        <v>55.8</v>
      </c>
      <c r="Y158" s="82">
        <v>730</v>
      </c>
      <c r="Z158" s="82">
        <v>4.9000000000000004</v>
      </c>
      <c r="AA158" s="81">
        <v>0</v>
      </c>
      <c r="AB158" s="82">
        <v>0</v>
      </c>
      <c r="AC158" s="81">
        <v>0.1</v>
      </c>
      <c r="AD158" s="83">
        <v>0.4</v>
      </c>
      <c r="AE158" s="84">
        <f t="shared" si="11"/>
        <v>105.33000000000001</v>
      </c>
    </row>
    <row r="159" spans="1:31" x14ac:dyDescent="0.2">
      <c r="A159" s="106" t="s">
        <v>424</v>
      </c>
      <c r="B159" s="55" t="s">
        <v>104</v>
      </c>
      <c r="C159" s="55" t="s">
        <v>101</v>
      </c>
      <c r="D159" s="55">
        <v>12</v>
      </c>
      <c r="E159" s="58"/>
      <c r="F159" s="58"/>
      <c r="G159" s="79">
        <v>157</v>
      </c>
      <c r="H159" s="135">
        <f t="shared" si="8"/>
        <v>13</v>
      </c>
      <c r="I159" s="79">
        <v>170</v>
      </c>
      <c r="J159" s="79">
        <v>155</v>
      </c>
      <c r="K159" s="135">
        <f t="shared" si="9"/>
        <v>27</v>
      </c>
      <c r="L159" s="79">
        <v>182</v>
      </c>
      <c r="M159" s="79">
        <v>159</v>
      </c>
      <c r="N159" s="135">
        <f t="shared" si="10"/>
        <v>8</v>
      </c>
      <c r="O159" s="79">
        <v>167</v>
      </c>
      <c r="P159" s="111">
        <v>0.17</v>
      </c>
      <c r="Q159" s="81">
        <v>0</v>
      </c>
      <c r="R159" s="82">
        <v>0</v>
      </c>
      <c r="S159" s="82">
        <v>0</v>
      </c>
      <c r="T159" s="82">
        <v>0</v>
      </c>
      <c r="U159" s="82">
        <v>0</v>
      </c>
      <c r="V159" s="81">
        <v>178</v>
      </c>
      <c r="W159" s="83">
        <v>1.2</v>
      </c>
      <c r="X159" s="82">
        <v>6.9</v>
      </c>
      <c r="Y159" s="82">
        <v>54.5</v>
      </c>
      <c r="Z159" s="82">
        <v>0.3</v>
      </c>
      <c r="AA159" s="81">
        <v>0</v>
      </c>
      <c r="AB159" s="82">
        <v>0</v>
      </c>
      <c r="AC159" s="81">
        <v>0</v>
      </c>
      <c r="AD159" s="83">
        <v>0.4</v>
      </c>
      <c r="AE159" s="84">
        <f t="shared" si="11"/>
        <v>31.45</v>
      </c>
    </row>
    <row r="160" spans="1:31" x14ac:dyDescent="0.2">
      <c r="A160" s="106" t="s">
        <v>332</v>
      </c>
      <c r="B160" s="55" t="s">
        <v>105</v>
      </c>
      <c r="C160" s="55" t="s">
        <v>24</v>
      </c>
      <c r="D160" s="55">
        <v>12</v>
      </c>
      <c r="E160" s="58"/>
      <c r="F160" s="58"/>
      <c r="G160" s="79">
        <v>160</v>
      </c>
      <c r="H160" s="135">
        <f t="shared" si="8"/>
        <v>-1</v>
      </c>
      <c r="I160" s="79">
        <v>159</v>
      </c>
      <c r="J160" s="79">
        <v>163</v>
      </c>
      <c r="K160" s="135">
        <f t="shared" si="9"/>
        <v>15</v>
      </c>
      <c r="L160" s="79">
        <v>178</v>
      </c>
      <c r="M160" s="79">
        <v>173</v>
      </c>
      <c r="N160" s="135">
        <f t="shared" si="10"/>
        <v>-12</v>
      </c>
      <c r="O160" s="79">
        <v>161</v>
      </c>
      <c r="P160" s="111">
        <v>0.15</v>
      </c>
      <c r="Q160" s="81">
        <v>0</v>
      </c>
      <c r="R160" s="82">
        <v>0</v>
      </c>
      <c r="S160" s="82">
        <v>0</v>
      </c>
      <c r="T160" s="82">
        <v>0</v>
      </c>
      <c r="U160" s="82">
        <v>0</v>
      </c>
      <c r="V160" s="81">
        <v>44.2</v>
      </c>
      <c r="W160" s="83">
        <v>0.2</v>
      </c>
      <c r="X160" s="82">
        <v>45.3</v>
      </c>
      <c r="Y160" s="82">
        <v>514</v>
      </c>
      <c r="Z160" s="82">
        <v>3.4</v>
      </c>
      <c r="AA160" s="81">
        <v>0</v>
      </c>
      <c r="AB160" s="82">
        <v>0</v>
      </c>
      <c r="AC160" s="81">
        <v>0.1</v>
      </c>
      <c r="AD160" s="83">
        <v>0.4</v>
      </c>
      <c r="AE160" s="84">
        <f t="shared" si="11"/>
        <v>76.819999999999993</v>
      </c>
    </row>
    <row r="161" spans="1:31" x14ac:dyDescent="0.2">
      <c r="A161" s="106" t="s">
        <v>427</v>
      </c>
      <c r="B161" s="55" t="s">
        <v>105</v>
      </c>
      <c r="C161" s="55" t="s">
        <v>11</v>
      </c>
      <c r="D161" s="55">
        <v>7</v>
      </c>
      <c r="E161" s="58"/>
      <c r="F161" s="58"/>
      <c r="G161" s="79">
        <v>161</v>
      </c>
      <c r="H161" s="135">
        <f t="shared" si="8"/>
        <v>-3</v>
      </c>
      <c r="I161" s="79">
        <v>158</v>
      </c>
      <c r="J161" s="79">
        <v>161</v>
      </c>
      <c r="K161" s="135">
        <f t="shared" si="9"/>
        <v>11</v>
      </c>
      <c r="L161" s="79">
        <v>172</v>
      </c>
      <c r="M161" s="79">
        <v>155</v>
      </c>
      <c r="N161" s="135">
        <f t="shared" si="10"/>
        <v>3</v>
      </c>
      <c r="O161" s="79">
        <v>158</v>
      </c>
      <c r="P161" s="111">
        <v>0.08</v>
      </c>
      <c r="Q161" s="81">
        <v>0</v>
      </c>
      <c r="R161" s="82">
        <v>0</v>
      </c>
      <c r="S161" s="82">
        <v>0</v>
      </c>
      <c r="T161" s="82">
        <v>0</v>
      </c>
      <c r="U161" s="82">
        <v>0</v>
      </c>
      <c r="V161" s="81">
        <v>0</v>
      </c>
      <c r="W161" s="83">
        <v>0</v>
      </c>
      <c r="X161" s="82">
        <v>49.7</v>
      </c>
      <c r="Y161" s="82">
        <v>691</v>
      </c>
      <c r="Z161" s="82">
        <v>4.5</v>
      </c>
      <c r="AA161" s="81">
        <v>0</v>
      </c>
      <c r="AB161" s="82">
        <v>0</v>
      </c>
      <c r="AC161" s="81">
        <v>0.1</v>
      </c>
      <c r="AD161" s="83">
        <v>0.4</v>
      </c>
      <c r="AE161" s="84">
        <f t="shared" si="11"/>
        <v>95.5</v>
      </c>
    </row>
    <row r="162" spans="1:31" x14ac:dyDescent="0.2">
      <c r="A162" s="106" t="s">
        <v>356</v>
      </c>
      <c r="B162" s="55" t="s">
        <v>105</v>
      </c>
      <c r="C162" s="55" t="s">
        <v>31</v>
      </c>
      <c r="D162" s="55">
        <v>9</v>
      </c>
      <c r="E162" s="58"/>
      <c r="F162" s="58"/>
      <c r="G162" s="79">
        <v>162</v>
      </c>
      <c r="H162" s="135">
        <f t="shared" si="8"/>
        <v>-10</v>
      </c>
      <c r="I162" s="79">
        <v>152</v>
      </c>
      <c r="J162" s="79">
        <v>177</v>
      </c>
      <c r="K162" s="135">
        <f t="shared" si="9"/>
        <v>-2</v>
      </c>
      <c r="L162" s="79">
        <v>175</v>
      </c>
      <c r="M162" s="79">
        <v>174</v>
      </c>
      <c r="N162" s="135">
        <f t="shared" si="10"/>
        <v>7</v>
      </c>
      <c r="O162" s="79">
        <v>181</v>
      </c>
      <c r="P162" s="111">
        <v>0.2</v>
      </c>
      <c r="Q162" s="81">
        <v>0</v>
      </c>
      <c r="R162" s="82">
        <v>0</v>
      </c>
      <c r="S162" s="82">
        <v>0</v>
      </c>
      <c r="T162" s="82">
        <v>0</v>
      </c>
      <c r="U162" s="82">
        <v>0</v>
      </c>
      <c r="V162" s="81">
        <v>21.3</v>
      </c>
      <c r="W162" s="83">
        <v>0.1</v>
      </c>
      <c r="X162" s="82">
        <v>63</v>
      </c>
      <c r="Y162" s="82">
        <v>763</v>
      </c>
      <c r="Z162" s="82">
        <v>3.7</v>
      </c>
      <c r="AA162" s="81">
        <v>0</v>
      </c>
      <c r="AB162" s="82">
        <v>0</v>
      </c>
      <c r="AC162" s="81">
        <v>0.1</v>
      </c>
      <c r="AD162" s="83">
        <v>0.8</v>
      </c>
      <c r="AE162" s="84">
        <f t="shared" si="11"/>
        <v>99.830000000000013</v>
      </c>
    </row>
    <row r="163" spans="1:31" x14ac:dyDescent="0.2">
      <c r="A163" s="106" t="s">
        <v>433</v>
      </c>
      <c r="B163" s="55" t="s">
        <v>106</v>
      </c>
      <c r="C163" s="55" t="s">
        <v>114</v>
      </c>
      <c r="D163" s="55">
        <v>10</v>
      </c>
      <c r="E163" s="58"/>
      <c r="F163" s="58"/>
      <c r="G163" s="79">
        <v>163</v>
      </c>
      <c r="H163" s="135">
        <f t="shared" si="8"/>
        <v>62</v>
      </c>
      <c r="I163" s="79">
        <v>225</v>
      </c>
      <c r="J163" s="79">
        <v>192</v>
      </c>
      <c r="K163" s="135">
        <f t="shared" si="9"/>
        <v>21</v>
      </c>
      <c r="L163" s="79">
        <v>213</v>
      </c>
      <c r="M163" s="79">
        <v>195</v>
      </c>
      <c r="N163" s="135">
        <f t="shared" si="10"/>
        <v>15</v>
      </c>
      <c r="O163" s="79">
        <v>210</v>
      </c>
      <c r="P163" s="111">
        <v>0.14000000000000001</v>
      </c>
      <c r="Q163" s="81">
        <v>322</v>
      </c>
      <c r="R163" s="82">
        <v>232</v>
      </c>
      <c r="S163" s="82">
        <v>3750</v>
      </c>
      <c r="T163" s="82">
        <v>17.899999999999999</v>
      </c>
      <c r="U163" s="82">
        <v>11.7</v>
      </c>
      <c r="V163" s="81">
        <v>95.3</v>
      </c>
      <c r="W163" s="83">
        <v>0.3</v>
      </c>
      <c r="X163" s="82">
        <v>0</v>
      </c>
      <c r="Y163" s="82">
        <v>0</v>
      </c>
      <c r="Z163" s="82">
        <v>0</v>
      </c>
      <c r="AA163" s="81">
        <v>0</v>
      </c>
      <c r="AB163" s="82">
        <v>0</v>
      </c>
      <c r="AC163" s="81">
        <v>0.4</v>
      </c>
      <c r="AD163" s="83">
        <v>4.0999999999999996</v>
      </c>
      <c r="AE163" s="84">
        <f t="shared" si="11"/>
        <v>213.83000000000004</v>
      </c>
    </row>
    <row r="164" spans="1:31" x14ac:dyDescent="0.2">
      <c r="A164" s="106" t="s">
        <v>155</v>
      </c>
      <c r="B164" s="55" t="s">
        <v>107</v>
      </c>
      <c r="C164" s="55" t="s">
        <v>24</v>
      </c>
      <c r="D164" s="55">
        <v>12</v>
      </c>
      <c r="E164" s="58"/>
      <c r="F164" s="58"/>
      <c r="G164" s="79">
        <v>164</v>
      </c>
      <c r="H164" s="135">
        <f t="shared" si="8"/>
        <v>-16</v>
      </c>
      <c r="I164" s="79">
        <v>148</v>
      </c>
      <c r="J164" s="79">
        <v>158</v>
      </c>
      <c r="K164" s="135">
        <f t="shared" si="9"/>
        <v>-7</v>
      </c>
      <c r="L164" s="79">
        <v>151</v>
      </c>
      <c r="M164" s="79">
        <v>147</v>
      </c>
      <c r="N164" s="135">
        <f t="shared" si="10"/>
        <v>4</v>
      </c>
      <c r="O164" s="79">
        <v>151</v>
      </c>
      <c r="P164" s="111">
        <v>0.62</v>
      </c>
      <c r="Q164" s="81">
        <v>0</v>
      </c>
      <c r="R164" s="82">
        <v>0</v>
      </c>
      <c r="S164" s="82">
        <v>0</v>
      </c>
      <c r="T164" s="82">
        <v>0</v>
      </c>
      <c r="U164" s="82">
        <v>0</v>
      </c>
      <c r="V164" s="81">
        <v>0</v>
      </c>
      <c r="W164" s="83">
        <v>0</v>
      </c>
      <c r="X164" s="82">
        <v>53.7</v>
      </c>
      <c r="Y164" s="82">
        <v>580</v>
      </c>
      <c r="Z164" s="82">
        <v>3.9</v>
      </c>
      <c r="AA164" s="81">
        <v>0</v>
      </c>
      <c r="AB164" s="82">
        <v>0</v>
      </c>
      <c r="AC164" s="81">
        <v>0.1</v>
      </c>
      <c r="AD164" s="83">
        <v>0.8</v>
      </c>
      <c r="AE164" s="84">
        <f t="shared" si="11"/>
        <v>80.000000000000014</v>
      </c>
    </row>
    <row r="165" spans="1:31" x14ac:dyDescent="0.2">
      <c r="A165" s="106" t="s">
        <v>358</v>
      </c>
      <c r="B165" s="55" t="s">
        <v>104</v>
      </c>
      <c r="C165" s="55" t="s">
        <v>11</v>
      </c>
      <c r="D165" s="55">
        <v>7</v>
      </c>
      <c r="E165" s="58"/>
      <c r="F165" s="58"/>
      <c r="G165" s="79">
        <v>166</v>
      </c>
      <c r="H165" s="135">
        <f t="shared" si="8"/>
        <v>-4</v>
      </c>
      <c r="I165" s="79">
        <v>162</v>
      </c>
      <c r="J165" s="79">
        <v>178</v>
      </c>
      <c r="K165" s="135">
        <f t="shared" si="9"/>
        <v>-12</v>
      </c>
      <c r="L165" s="79">
        <v>166</v>
      </c>
      <c r="M165" s="79">
        <v>145</v>
      </c>
      <c r="N165" s="135">
        <f t="shared" si="10"/>
        <v>20</v>
      </c>
      <c r="O165" s="79">
        <v>165</v>
      </c>
      <c r="P165" s="111">
        <v>0.09</v>
      </c>
      <c r="Q165" s="81">
        <v>0</v>
      </c>
      <c r="R165" s="82">
        <v>0</v>
      </c>
      <c r="S165" s="82">
        <v>0</v>
      </c>
      <c r="T165" s="82">
        <v>0</v>
      </c>
      <c r="U165" s="82">
        <v>0</v>
      </c>
      <c r="V165" s="81">
        <v>46</v>
      </c>
      <c r="W165" s="83">
        <v>0.4</v>
      </c>
      <c r="X165" s="82">
        <v>40.799999999999997</v>
      </c>
      <c r="Y165" s="82">
        <v>383</v>
      </c>
      <c r="Z165" s="82">
        <v>1.1000000000000001</v>
      </c>
      <c r="AA165" s="81">
        <v>0</v>
      </c>
      <c r="AB165" s="82">
        <v>0</v>
      </c>
      <c r="AC165" s="81">
        <v>0</v>
      </c>
      <c r="AD165" s="83">
        <v>0.6</v>
      </c>
      <c r="AE165" s="84">
        <f t="shared" si="11"/>
        <v>50.699999999999996</v>
      </c>
    </row>
    <row r="166" spans="1:31" x14ac:dyDescent="0.2">
      <c r="A166" s="106" t="s">
        <v>73</v>
      </c>
      <c r="B166" s="55" t="s">
        <v>104</v>
      </c>
      <c r="C166" s="55" t="s">
        <v>14</v>
      </c>
      <c r="D166" s="55">
        <v>9</v>
      </c>
      <c r="E166" s="58"/>
      <c r="F166" s="58"/>
      <c r="G166" s="79">
        <v>167</v>
      </c>
      <c r="H166" s="135">
        <f t="shared" si="8"/>
        <v>-4</v>
      </c>
      <c r="I166" s="79">
        <v>163</v>
      </c>
      <c r="J166" s="79">
        <v>142</v>
      </c>
      <c r="K166" s="135">
        <f t="shared" si="9"/>
        <v>8</v>
      </c>
      <c r="L166" s="79">
        <v>150</v>
      </c>
      <c r="M166" s="79">
        <v>141</v>
      </c>
      <c r="N166" s="135">
        <f t="shared" si="10"/>
        <v>28</v>
      </c>
      <c r="O166" s="79">
        <v>169</v>
      </c>
      <c r="P166" s="111">
        <v>0.28000000000000003</v>
      </c>
      <c r="Q166" s="81">
        <v>0</v>
      </c>
      <c r="R166" s="82">
        <v>0</v>
      </c>
      <c r="S166" s="82">
        <v>0</v>
      </c>
      <c r="T166" s="82">
        <v>0</v>
      </c>
      <c r="U166" s="82">
        <v>0</v>
      </c>
      <c r="V166" s="81">
        <v>355</v>
      </c>
      <c r="W166" s="83">
        <v>2.9</v>
      </c>
      <c r="X166" s="82">
        <v>34.9</v>
      </c>
      <c r="Y166" s="82">
        <v>304</v>
      </c>
      <c r="Z166" s="82">
        <v>1.3</v>
      </c>
      <c r="AA166" s="81">
        <v>0</v>
      </c>
      <c r="AB166" s="82">
        <v>0</v>
      </c>
      <c r="AC166" s="81">
        <v>0.1</v>
      </c>
      <c r="AD166" s="83">
        <v>0.9</v>
      </c>
      <c r="AE166" s="84">
        <f t="shared" si="11"/>
        <v>89.5</v>
      </c>
    </row>
    <row r="167" spans="1:31" x14ac:dyDescent="0.2">
      <c r="A167" s="106" t="s">
        <v>425</v>
      </c>
      <c r="B167" s="55" t="s">
        <v>104</v>
      </c>
      <c r="C167" s="55" t="s">
        <v>52</v>
      </c>
      <c r="D167" s="55">
        <v>9</v>
      </c>
      <c r="E167" s="58"/>
      <c r="F167" s="58"/>
      <c r="G167" s="79">
        <v>168</v>
      </c>
      <c r="H167" s="135">
        <f t="shared" si="8"/>
        <v>-1</v>
      </c>
      <c r="I167" s="79">
        <v>167</v>
      </c>
      <c r="J167" s="79">
        <v>126</v>
      </c>
      <c r="K167" s="135">
        <f t="shared" si="9"/>
        <v>36</v>
      </c>
      <c r="L167" s="79">
        <v>162</v>
      </c>
      <c r="M167" s="79">
        <v>122</v>
      </c>
      <c r="N167" s="135">
        <f t="shared" si="10"/>
        <v>26</v>
      </c>
      <c r="O167" s="79">
        <v>148</v>
      </c>
      <c r="P167" s="111">
        <v>0.17</v>
      </c>
      <c r="Q167" s="81">
        <v>0</v>
      </c>
      <c r="R167" s="82">
        <v>0</v>
      </c>
      <c r="S167" s="82">
        <v>0</v>
      </c>
      <c r="T167" s="82">
        <v>0</v>
      </c>
      <c r="U167" s="82">
        <v>0</v>
      </c>
      <c r="V167" s="81">
        <v>189</v>
      </c>
      <c r="W167" s="83">
        <v>1.3</v>
      </c>
      <c r="X167" s="82">
        <v>19.8</v>
      </c>
      <c r="Y167" s="82">
        <v>164</v>
      </c>
      <c r="Z167" s="82">
        <v>0.6</v>
      </c>
      <c r="AA167" s="81">
        <v>376</v>
      </c>
      <c r="AB167" s="82">
        <v>0.1</v>
      </c>
      <c r="AC167" s="81">
        <v>0</v>
      </c>
      <c r="AD167" s="83">
        <v>0.4</v>
      </c>
      <c r="AE167" s="84">
        <f t="shared" si="11"/>
        <v>46.5</v>
      </c>
    </row>
    <row r="168" spans="1:31" x14ac:dyDescent="0.2">
      <c r="A168" s="106" t="s">
        <v>408</v>
      </c>
      <c r="B168" s="55" t="s">
        <v>104</v>
      </c>
      <c r="C168" s="55" t="s">
        <v>55</v>
      </c>
      <c r="D168" s="55">
        <v>4</v>
      </c>
      <c r="E168" s="58"/>
      <c r="F168" s="58"/>
      <c r="G168" s="79">
        <v>169</v>
      </c>
      <c r="H168" s="135">
        <f t="shared" si="8"/>
        <v>-54</v>
      </c>
      <c r="I168" s="79">
        <v>115</v>
      </c>
      <c r="J168" s="79">
        <v>162</v>
      </c>
      <c r="K168" s="135">
        <f t="shared" si="9"/>
        <v>-51</v>
      </c>
      <c r="L168" s="79">
        <v>111</v>
      </c>
      <c r="M168" s="79">
        <v>184</v>
      </c>
      <c r="N168" s="135">
        <f t="shared" si="10"/>
        <v>-65</v>
      </c>
      <c r="O168" s="79">
        <v>119</v>
      </c>
      <c r="P168" s="111">
        <v>0.15</v>
      </c>
      <c r="Q168" s="81">
        <v>0</v>
      </c>
      <c r="R168" s="82">
        <v>0</v>
      </c>
      <c r="S168" s="82">
        <v>0</v>
      </c>
      <c r="T168" s="82">
        <v>0</v>
      </c>
      <c r="U168" s="82">
        <v>0</v>
      </c>
      <c r="V168" s="81">
        <v>278</v>
      </c>
      <c r="W168" s="83">
        <v>1.4</v>
      </c>
      <c r="X168" s="82">
        <v>30.4</v>
      </c>
      <c r="Y168" s="82">
        <v>246</v>
      </c>
      <c r="Z168" s="82">
        <v>1.4</v>
      </c>
      <c r="AA168" s="81">
        <v>0</v>
      </c>
      <c r="AB168" s="82">
        <v>0</v>
      </c>
      <c r="AC168" s="81">
        <v>0.1</v>
      </c>
      <c r="AD168" s="83">
        <v>0.8</v>
      </c>
      <c r="AE168" s="84">
        <f t="shared" si="11"/>
        <v>67.800000000000011</v>
      </c>
    </row>
    <row r="169" spans="1:31" x14ac:dyDescent="0.2">
      <c r="A169" s="106" t="s">
        <v>315</v>
      </c>
      <c r="B169" s="55" t="s">
        <v>104</v>
      </c>
      <c r="C169" s="55" t="s">
        <v>45</v>
      </c>
      <c r="D169" s="55">
        <v>9</v>
      </c>
      <c r="E169" s="58"/>
      <c r="F169" s="58"/>
      <c r="G169" s="79">
        <v>170</v>
      </c>
      <c r="H169" s="135">
        <f t="shared" si="8"/>
        <v>-9</v>
      </c>
      <c r="I169" s="79">
        <v>161</v>
      </c>
      <c r="J169" s="79">
        <v>169</v>
      </c>
      <c r="K169" s="135">
        <f t="shared" si="9"/>
        <v>11</v>
      </c>
      <c r="L169" s="79">
        <v>180</v>
      </c>
      <c r="M169" s="79">
        <v>161</v>
      </c>
      <c r="N169" s="135">
        <f t="shared" si="10"/>
        <v>2</v>
      </c>
      <c r="O169" s="79">
        <v>163</v>
      </c>
      <c r="P169" s="111">
        <v>0.17</v>
      </c>
      <c r="Q169" s="81">
        <v>0</v>
      </c>
      <c r="R169" s="82">
        <v>0</v>
      </c>
      <c r="S169" s="82">
        <v>0</v>
      </c>
      <c r="T169" s="82">
        <v>0</v>
      </c>
      <c r="U169" s="82">
        <v>0</v>
      </c>
      <c r="V169" s="81">
        <v>172</v>
      </c>
      <c r="W169" s="83">
        <v>0.7</v>
      </c>
      <c r="X169" s="82">
        <v>6.9</v>
      </c>
      <c r="Y169" s="82">
        <v>54</v>
      </c>
      <c r="Z169" s="82">
        <v>0.2</v>
      </c>
      <c r="AA169" s="81">
        <v>1325</v>
      </c>
      <c r="AB169" s="82">
        <v>0.8</v>
      </c>
      <c r="AC169" s="81">
        <v>0</v>
      </c>
      <c r="AD169" s="83">
        <v>0.4</v>
      </c>
      <c r="AE169" s="84">
        <f t="shared" si="11"/>
        <v>31.999999999999996</v>
      </c>
    </row>
    <row r="170" spans="1:31" x14ac:dyDescent="0.2">
      <c r="A170" s="106" t="s">
        <v>503</v>
      </c>
      <c r="B170" s="55" t="s">
        <v>107</v>
      </c>
      <c r="C170" s="55" t="s">
        <v>14</v>
      </c>
      <c r="D170" s="55">
        <v>9</v>
      </c>
      <c r="E170" s="58"/>
      <c r="F170" s="58"/>
      <c r="G170" s="79">
        <v>171</v>
      </c>
      <c r="H170" s="135">
        <f t="shared" si="8"/>
        <v>129</v>
      </c>
      <c r="I170" s="79">
        <v>300</v>
      </c>
      <c r="J170" s="79">
        <v>214</v>
      </c>
      <c r="K170" s="135">
        <f t="shared" si="9"/>
        <v>86</v>
      </c>
      <c r="L170" s="79">
        <v>300</v>
      </c>
      <c r="M170" s="79">
        <v>202</v>
      </c>
      <c r="N170" s="135">
        <f t="shared" si="10"/>
        <v>98</v>
      </c>
      <c r="O170" s="79">
        <v>300</v>
      </c>
      <c r="P170" s="111">
        <v>0.01</v>
      </c>
      <c r="Q170" s="81">
        <v>0</v>
      </c>
      <c r="R170" s="82">
        <v>0</v>
      </c>
      <c r="S170" s="82">
        <v>0</v>
      </c>
      <c r="T170" s="82">
        <v>0</v>
      </c>
      <c r="U170" s="82">
        <v>0</v>
      </c>
      <c r="V170" s="81">
        <v>0</v>
      </c>
      <c r="W170" s="83">
        <v>0</v>
      </c>
      <c r="X170" s="82">
        <v>38</v>
      </c>
      <c r="Y170" s="82">
        <v>368</v>
      </c>
      <c r="Z170" s="82">
        <v>3.6</v>
      </c>
      <c r="AA170" s="81">
        <v>0</v>
      </c>
      <c r="AB170" s="82">
        <v>0</v>
      </c>
      <c r="AC170" s="81">
        <v>0.1</v>
      </c>
      <c r="AD170" s="83">
        <v>0.3</v>
      </c>
      <c r="AE170" s="84">
        <f t="shared" si="11"/>
        <v>58</v>
      </c>
    </row>
    <row r="171" spans="1:31" x14ac:dyDescent="0.2">
      <c r="A171" s="106" t="s">
        <v>404</v>
      </c>
      <c r="B171" s="55" t="s">
        <v>104</v>
      </c>
      <c r="C171" s="55" t="s">
        <v>52</v>
      </c>
      <c r="D171" s="55">
        <v>9</v>
      </c>
      <c r="E171" s="58"/>
      <c r="F171" s="58"/>
      <c r="G171" s="79">
        <v>172</v>
      </c>
      <c r="H171" s="135">
        <f t="shared" si="8"/>
        <v>-16</v>
      </c>
      <c r="I171" s="79">
        <v>156</v>
      </c>
      <c r="J171" s="79">
        <v>148</v>
      </c>
      <c r="K171" s="135">
        <f t="shared" si="9"/>
        <v>-34</v>
      </c>
      <c r="L171" s="79">
        <v>114</v>
      </c>
      <c r="M171" s="79">
        <v>151</v>
      </c>
      <c r="N171" s="135">
        <f t="shared" si="10"/>
        <v>-24</v>
      </c>
      <c r="O171" s="79">
        <v>127</v>
      </c>
      <c r="P171" s="111">
        <v>0.26</v>
      </c>
      <c r="Q171" s="81">
        <v>0</v>
      </c>
      <c r="R171" s="82">
        <v>0</v>
      </c>
      <c r="S171" s="82">
        <v>0</v>
      </c>
      <c r="T171" s="82">
        <v>0</v>
      </c>
      <c r="U171" s="82">
        <v>0</v>
      </c>
      <c r="V171" s="81">
        <v>350</v>
      </c>
      <c r="W171" s="83">
        <v>4.5999999999999996</v>
      </c>
      <c r="X171" s="82">
        <v>9.4</v>
      </c>
      <c r="Y171" s="82">
        <v>74</v>
      </c>
      <c r="Z171" s="82">
        <v>0.3</v>
      </c>
      <c r="AA171" s="81">
        <v>0</v>
      </c>
      <c r="AB171" s="82">
        <v>0</v>
      </c>
      <c r="AC171" s="81">
        <v>0.1</v>
      </c>
      <c r="AD171" s="83">
        <v>0.8</v>
      </c>
      <c r="AE171" s="84">
        <f t="shared" si="11"/>
        <v>70.400000000000006</v>
      </c>
    </row>
    <row r="172" spans="1:31" x14ac:dyDescent="0.2">
      <c r="A172" s="106" t="s">
        <v>305</v>
      </c>
      <c r="B172" s="55" t="s">
        <v>104</v>
      </c>
      <c r="C172" s="55" t="s">
        <v>51</v>
      </c>
      <c r="D172" s="55">
        <v>4</v>
      </c>
      <c r="E172" s="58"/>
      <c r="F172" s="58"/>
      <c r="G172" s="79">
        <v>173</v>
      </c>
      <c r="H172" s="135">
        <f t="shared" si="8"/>
        <v>20</v>
      </c>
      <c r="I172" s="79">
        <v>193</v>
      </c>
      <c r="J172" s="79">
        <v>183</v>
      </c>
      <c r="K172" s="135">
        <f t="shared" si="9"/>
        <v>21</v>
      </c>
      <c r="L172" s="79">
        <v>204</v>
      </c>
      <c r="M172" s="79">
        <v>179</v>
      </c>
      <c r="N172" s="135">
        <f t="shared" si="10"/>
        <v>4</v>
      </c>
      <c r="O172" s="79">
        <v>183</v>
      </c>
      <c r="P172" s="111">
        <v>0.05</v>
      </c>
      <c r="Q172" s="81">
        <v>0</v>
      </c>
      <c r="R172" s="82">
        <v>0</v>
      </c>
      <c r="S172" s="82">
        <v>0</v>
      </c>
      <c r="T172" s="82">
        <v>0</v>
      </c>
      <c r="U172" s="82">
        <v>0</v>
      </c>
      <c r="V172" s="81">
        <v>157</v>
      </c>
      <c r="W172" s="83">
        <v>4.5</v>
      </c>
      <c r="X172" s="82">
        <v>21</v>
      </c>
      <c r="Y172" s="82">
        <v>170</v>
      </c>
      <c r="Z172" s="82">
        <v>0.6</v>
      </c>
      <c r="AA172" s="81">
        <v>0</v>
      </c>
      <c r="AB172" s="82">
        <v>0</v>
      </c>
      <c r="AC172" s="81">
        <v>0.1</v>
      </c>
      <c r="AD172" s="83">
        <v>0.5</v>
      </c>
      <c r="AE172" s="84">
        <f t="shared" si="11"/>
        <v>62.500000000000007</v>
      </c>
    </row>
    <row r="173" spans="1:31" x14ac:dyDescent="0.2">
      <c r="A173" s="106" t="s">
        <v>409</v>
      </c>
      <c r="B173" s="55" t="s">
        <v>104</v>
      </c>
      <c r="C173" s="55" t="s">
        <v>53</v>
      </c>
      <c r="D173" s="55">
        <v>11</v>
      </c>
      <c r="E173" s="58"/>
      <c r="F173" s="58"/>
      <c r="G173" s="79">
        <v>174</v>
      </c>
      <c r="H173" s="135">
        <f t="shared" si="8"/>
        <v>-28</v>
      </c>
      <c r="I173" s="79">
        <v>146</v>
      </c>
      <c r="J173" s="79">
        <v>179</v>
      </c>
      <c r="K173" s="135">
        <f t="shared" si="9"/>
        <v>-51</v>
      </c>
      <c r="L173" s="79">
        <v>128</v>
      </c>
      <c r="M173" s="79">
        <v>191</v>
      </c>
      <c r="N173" s="135">
        <f t="shared" si="10"/>
        <v>-60</v>
      </c>
      <c r="O173" s="79">
        <v>131</v>
      </c>
      <c r="P173" s="111">
        <v>0.08</v>
      </c>
      <c r="Q173" s="81">
        <v>0</v>
      </c>
      <c r="R173" s="82">
        <v>0</v>
      </c>
      <c r="S173" s="82">
        <v>0</v>
      </c>
      <c r="T173" s="82">
        <v>0</v>
      </c>
      <c r="U173" s="82">
        <v>0</v>
      </c>
      <c r="V173" s="81">
        <v>162</v>
      </c>
      <c r="W173" s="83">
        <v>1.5</v>
      </c>
      <c r="X173" s="82">
        <v>4.3</v>
      </c>
      <c r="Y173" s="82">
        <v>34</v>
      </c>
      <c r="Z173" s="82">
        <v>0.1</v>
      </c>
      <c r="AA173" s="81">
        <v>0</v>
      </c>
      <c r="AB173" s="82">
        <v>0</v>
      </c>
      <c r="AC173" s="81">
        <v>0</v>
      </c>
      <c r="AD173" s="83">
        <v>0.4</v>
      </c>
      <c r="AE173" s="84">
        <f t="shared" si="11"/>
        <v>28.4</v>
      </c>
    </row>
    <row r="174" spans="1:31" x14ac:dyDescent="0.2">
      <c r="A174" s="106" t="s">
        <v>416</v>
      </c>
      <c r="B174" s="55" t="s">
        <v>106</v>
      </c>
      <c r="C174" s="55" t="s">
        <v>56</v>
      </c>
      <c r="D174" s="55">
        <v>6</v>
      </c>
      <c r="E174" s="58"/>
      <c r="F174" s="58"/>
      <c r="G174" s="79">
        <v>176</v>
      </c>
      <c r="H174" s="135">
        <f t="shared" si="8"/>
        <v>-27</v>
      </c>
      <c r="I174" s="79">
        <v>149</v>
      </c>
      <c r="J174" s="79">
        <v>168</v>
      </c>
      <c r="K174" s="135">
        <f t="shared" si="9"/>
        <v>-15</v>
      </c>
      <c r="L174" s="79">
        <v>153</v>
      </c>
      <c r="M174" s="79">
        <v>162</v>
      </c>
      <c r="N174" s="135">
        <f t="shared" si="10"/>
        <v>-7</v>
      </c>
      <c r="O174" s="79">
        <v>155</v>
      </c>
      <c r="P174" s="111">
        <v>0.21</v>
      </c>
      <c r="Q174" s="81">
        <v>321</v>
      </c>
      <c r="R174" s="82">
        <v>225</v>
      </c>
      <c r="S174" s="82">
        <v>3988</v>
      </c>
      <c r="T174" s="82">
        <v>20</v>
      </c>
      <c r="U174" s="82">
        <v>9.8000000000000007</v>
      </c>
      <c r="V174" s="81">
        <v>206</v>
      </c>
      <c r="W174" s="83">
        <v>1.5</v>
      </c>
      <c r="X174" s="82">
        <v>0</v>
      </c>
      <c r="Y174" s="82">
        <v>0</v>
      </c>
      <c r="Z174" s="82">
        <v>0</v>
      </c>
      <c r="AA174" s="81">
        <v>0</v>
      </c>
      <c r="AB174" s="82">
        <v>0</v>
      </c>
      <c r="AC174" s="81">
        <v>0.5</v>
      </c>
      <c r="AD174" s="83">
        <v>6.5</v>
      </c>
      <c r="AE174" s="84">
        <f t="shared" si="11"/>
        <v>247.32</v>
      </c>
    </row>
    <row r="175" spans="1:31" x14ac:dyDescent="0.2">
      <c r="A175" s="106" t="s">
        <v>313</v>
      </c>
      <c r="B175" s="55" t="s">
        <v>104</v>
      </c>
      <c r="C175" s="55" t="s">
        <v>53</v>
      </c>
      <c r="D175" s="55">
        <v>11</v>
      </c>
      <c r="E175" s="58"/>
      <c r="F175" s="58"/>
      <c r="G175" s="79">
        <v>179</v>
      </c>
      <c r="H175" s="135">
        <f t="shared" si="8"/>
        <v>-59</v>
      </c>
      <c r="I175" s="79">
        <v>120</v>
      </c>
      <c r="J175" s="79">
        <v>138</v>
      </c>
      <c r="K175" s="135">
        <f t="shared" si="9"/>
        <v>-31</v>
      </c>
      <c r="L175" s="79">
        <v>107</v>
      </c>
      <c r="M175" s="79">
        <v>138</v>
      </c>
      <c r="N175" s="135">
        <f t="shared" si="10"/>
        <v>-25</v>
      </c>
      <c r="O175" s="79">
        <v>113</v>
      </c>
      <c r="P175" s="111">
        <v>0.16</v>
      </c>
      <c r="Q175" s="81">
        <v>0</v>
      </c>
      <c r="R175" s="82">
        <v>0</v>
      </c>
      <c r="S175" s="82">
        <v>0</v>
      </c>
      <c r="T175" s="82">
        <v>0</v>
      </c>
      <c r="U175" s="82">
        <v>0</v>
      </c>
      <c r="V175" s="81">
        <v>418</v>
      </c>
      <c r="W175" s="83">
        <v>1.7</v>
      </c>
      <c r="X175" s="82">
        <v>17.5</v>
      </c>
      <c r="Y175" s="82">
        <v>144</v>
      </c>
      <c r="Z175" s="82">
        <v>0.5</v>
      </c>
      <c r="AA175" s="81">
        <v>81.599999999999994</v>
      </c>
      <c r="AB175" s="82">
        <v>0</v>
      </c>
      <c r="AC175" s="81">
        <v>0</v>
      </c>
      <c r="AD175" s="83">
        <v>0.9</v>
      </c>
      <c r="AE175" s="84">
        <f t="shared" si="11"/>
        <v>67.600000000000009</v>
      </c>
    </row>
    <row r="176" spans="1:31" x14ac:dyDescent="0.2">
      <c r="A176" s="106" t="s">
        <v>423</v>
      </c>
      <c r="B176" s="55" t="s">
        <v>107</v>
      </c>
      <c r="C176" s="55" t="s">
        <v>19</v>
      </c>
      <c r="D176" s="55">
        <v>8</v>
      </c>
      <c r="E176" s="58"/>
      <c r="F176" s="58"/>
      <c r="G176" s="79">
        <v>181</v>
      </c>
      <c r="H176" s="135">
        <f t="shared" si="8"/>
        <v>-15</v>
      </c>
      <c r="I176" s="79">
        <v>166</v>
      </c>
      <c r="J176" s="79">
        <v>164</v>
      </c>
      <c r="K176" s="135">
        <f t="shared" si="9"/>
        <v>27</v>
      </c>
      <c r="L176" s="79">
        <v>191</v>
      </c>
      <c r="M176" s="79">
        <v>142</v>
      </c>
      <c r="N176" s="135">
        <f t="shared" si="10"/>
        <v>26</v>
      </c>
      <c r="O176" s="79">
        <v>168</v>
      </c>
      <c r="P176" s="111">
        <v>0.16</v>
      </c>
      <c r="Q176" s="81">
        <v>0</v>
      </c>
      <c r="R176" s="82">
        <v>0</v>
      </c>
      <c r="S176" s="82">
        <v>0</v>
      </c>
      <c r="T176" s="82">
        <v>0</v>
      </c>
      <c r="U176" s="82">
        <v>0</v>
      </c>
      <c r="V176" s="81">
        <v>18</v>
      </c>
      <c r="W176" s="83">
        <v>0.1</v>
      </c>
      <c r="X176" s="82">
        <v>40.4</v>
      </c>
      <c r="Y176" s="82">
        <v>431</v>
      </c>
      <c r="Z176" s="82">
        <v>3.4</v>
      </c>
      <c r="AA176" s="81">
        <v>0</v>
      </c>
      <c r="AB176" s="82">
        <v>0</v>
      </c>
      <c r="AC176" s="81">
        <v>0.1</v>
      </c>
      <c r="AD176" s="83">
        <v>0.4</v>
      </c>
      <c r="AE176" s="84">
        <f t="shared" si="11"/>
        <v>65.300000000000011</v>
      </c>
    </row>
    <row r="177" spans="1:31" x14ac:dyDescent="0.2">
      <c r="A177" s="106" t="s">
        <v>126</v>
      </c>
      <c r="B177" s="55" t="s">
        <v>105</v>
      </c>
      <c r="C177" s="55" t="s">
        <v>22</v>
      </c>
      <c r="D177" s="55">
        <v>8</v>
      </c>
      <c r="E177" s="58"/>
      <c r="F177" s="58"/>
      <c r="G177" s="79">
        <v>182</v>
      </c>
      <c r="H177" s="135">
        <f t="shared" si="8"/>
        <v>0</v>
      </c>
      <c r="I177" s="79">
        <v>182</v>
      </c>
      <c r="J177" s="79">
        <v>187</v>
      </c>
      <c r="K177" s="135">
        <f t="shared" si="9"/>
        <v>18</v>
      </c>
      <c r="L177" s="79">
        <v>205</v>
      </c>
      <c r="M177" s="79">
        <v>194</v>
      </c>
      <c r="N177" s="135">
        <f t="shared" si="10"/>
        <v>-8</v>
      </c>
      <c r="O177" s="79">
        <v>186</v>
      </c>
      <c r="P177" s="111">
        <v>0.28000000000000003</v>
      </c>
      <c r="Q177" s="81">
        <v>0</v>
      </c>
      <c r="R177" s="82">
        <v>0</v>
      </c>
      <c r="S177" s="82">
        <v>0</v>
      </c>
      <c r="T177" s="82">
        <v>0</v>
      </c>
      <c r="U177" s="82">
        <v>0</v>
      </c>
      <c r="V177" s="81">
        <v>0</v>
      </c>
      <c r="W177" s="83">
        <v>0</v>
      </c>
      <c r="X177" s="82">
        <v>45.4</v>
      </c>
      <c r="Y177" s="82">
        <v>703</v>
      </c>
      <c r="Z177" s="82">
        <v>4.0999999999999996</v>
      </c>
      <c r="AA177" s="81">
        <v>1347</v>
      </c>
      <c r="AB177" s="82">
        <v>1.4</v>
      </c>
      <c r="AC177" s="81">
        <v>0.1</v>
      </c>
      <c r="AD177" s="83">
        <v>0.2</v>
      </c>
      <c r="AE177" s="84">
        <f t="shared" si="11"/>
        <v>103.09999999999998</v>
      </c>
    </row>
    <row r="178" spans="1:31" x14ac:dyDescent="0.2">
      <c r="A178" s="106" t="s">
        <v>429</v>
      </c>
      <c r="B178" s="55" t="s">
        <v>105</v>
      </c>
      <c r="C178" s="55" t="s">
        <v>48</v>
      </c>
      <c r="D178" s="55">
        <v>10</v>
      </c>
      <c r="E178" s="58"/>
      <c r="F178" s="58"/>
      <c r="G178" s="79">
        <v>184</v>
      </c>
      <c r="H178" s="135">
        <f t="shared" si="8"/>
        <v>5</v>
      </c>
      <c r="I178" s="79">
        <v>189</v>
      </c>
      <c r="J178" s="79">
        <v>175</v>
      </c>
      <c r="K178" s="135">
        <f t="shared" si="9"/>
        <v>10</v>
      </c>
      <c r="L178" s="79">
        <v>185</v>
      </c>
      <c r="M178" s="79">
        <v>165</v>
      </c>
      <c r="N178" s="135">
        <f t="shared" si="10"/>
        <v>6</v>
      </c>
      <c r="O178" s="79">
        <v>171</v>
      </c>
      <c r="P178" s="111">
        <v>7.0000000000000007E-2</v>
      </c>
      <c r="Q178" s="81">
        <v>0</v>
      </c>
      <c r="R178" s="82">
        <v>0</v>
      </c>
      <c r="S178" s="82">
        <v>0</v>
      </c>
      <c r="T178" s="82">
        <v>0</v>
      </c>
      <c r="U178" s="82">
        <v>0</v>
      </c>
      <c r="V178" s="81">
        <v>22.6</v>
      </c>
      <c r="W178" s="83">
        <v>0.1</v>
      </c>
      <c r="X178" s="82">
        <v>61.5</v>
      </c>
      <c r="Y178" s="82">
        <v>755</v>
      </c>
      <c r="Z178" s="82">
        <v>3.1</v>
      </c>
      <c r="AA178" s="81">
        <v>307</v>
      </c>
      <c r="AB178" s="82">
        <v>0.5</v>
      </c>
      <c r="AC178" s="81">
        <v>0.1</v>
      </c>
      <c r="AD178" s="83">
        <v>0.5</v>
      </c>
      <c r="AE178" s="84">
        <f t="shared" si="11"/>
        <v>99.160000000000011</v>
      </c>
    </row>
    <row r="179" spans="1:31" x14ac:dyDescent="0.2">
      <c r="A179" s="106" t="s">
        <v>426</v>
      </c>
      <c r="B179" s="55" t="s">
        <v>105</v>
      </c>
      <c r="C179" s="55" t="s">
        <v>49</v>
      </c>
      <c r="D179" s="55">
        <v>10</v>
      </c>
      <c r="E179" s="58"/>
      <c r="F179" s="58"/>
      <c r="G179" s="79">
        <v>185</v>
      </c>
      <c r="H179" s="135">
        <f t="shared" si="8"/>
        <v>-11</v>
      </c>
      <c r="I179" s="79">
        <v>174</v>
      </c>
      <c r="J179" s="79">
        <v>188</v>
      </c>
      <c r="K179" s="135">
        <f t="shared" si="9"/>
        <v>-15</v>
      </c>
      <c r="L179" s="79">
        <v>173</v>
      </c>
      <c r="M179" s="79">
        <v>190</v>
      </c>
      <c r="N179" s="135">
        <f t="shared" si="10"/>
        <v>-14</v>
      </c>
      <c r="O179" s="79">
        <v>176</v>
      </c>
      <c r="P179" s="111">
        <v>0.13</v>
      </c>
      <c r="Q179" s="81">
        <v>0</v>
      </c>
      <c r="R179" s="82">
        <v>0</v>
      </c>
      <c r="S179" s="82">
        <v>0</v>
      </c>
      <c r="T179" s="82">
        <v>0</v>
      </c>
      <c r="U179" s="82">
        <v>0</v>
      </c>
      <c r="V179" s="81">
        <v>26.8</v>
      </c>
      <c r="W179" s="83">
        <v>0.2</v>
      </c>
      <c r="X179" s="82">
        <v>19.2</v>
      </c>
      <c r="Y179" s="82">
        <v>206</v>
      </c>
      <c r="Z179" s="82">
        <v>1.3</v>
      </c>
      <c r="AA179" s="81">
        <v>343</v>
      </c>
      <c r="AB179" s="82">
        <v>0.7</v>
      </c>
      <c r="AC179" s="81">
        <v>0</v>
      </c>
      <c r="AD179" s="83">
        <v>0.2</v>
      </c>
      <c r="AE179" s="84">
        <f t="shared" si="11"/>
        <v>36.080000000000005</v>
      </c>
    </row>
    <row r="180" spans="1:31" x14ac:dyDescent="0.2">
      <c r="A180" s="106" t="s">
        <v>324</v>
      </c>
      <c r="B180" s="55" t="s">
        <v>105</v>
      </c>
      <c r="C180" s="55" t="s">
        <v>48</v>
      </c>
      <c r="D180" s="55">
        <v>10</v>
      </c>
      <c r="E180" s="58"/>
      <c r="F180" s="58"/>
      <c r="G180" s="79">
        <v>186</v>
      </c>
      <c r="H180" s="135">
        <f t="shared" si="8"/>
        <v>12</v>
      </c>
      <c r="I180" s="79">
        <v>198</v>
      </c>
      <c r="J180" s="79">
        <v>182</v>
      </c>
      <c r="K180" s="135">
        <f t="shared" si="9"/>
        <v>28</v>
      </c>
      <c r="L180" s="79">
        <v>210</v>
      </c>
      <c r="M180" s="79">
        <v>178</v>
      </c>
      <c r="N180" s="135">
        <f t="shared" si="10"/>
        <v>0</v>
      </c>
      <c r="O180" s="79">
        <v>178</v>
      </c>
      <c r="P180" s="111">
        <v>0.04</v>
      </c>
      <c r="Q180" s="81">
        <v>0</v>
      </c>
      <c r="R180" s="82">
        <v>0</v>
      </c>
      <c r="S180" s="82">
        <v>0</v>
      </c>
      <c r="T180" s="82">
        <v>0</v>
      </c>
      <c r="U180" s="82">
        <v>0</v>
      </c>
      <c r="V180" s="81">
        <v>0</v>
      </c>
      <c r="W180" s="83">
        <v>0</v>
      </c>
      <c r="X180" s="82">
        <v>35.799999999999997</v>
      </c>
      <c r="Y180" s="82">
        <v>518</v>
      </c>
      <c r="Z180" s="82">
        <v>3.2</v>
      </c>
      <c r="AA180" s="81">
        <v>0</v>
      </c>
      <c r="AB180" s="82">
        <v>0</v>
      </c>
      <c r="AC180" s="81">
        <v>0.1</v>
      </c>
      <c r="AD180" s="83">
        <v>0.3</v>
      </c>
      <c r="AE180" s="84">
        <f t="shared" si="11"/>
        <v>70.600000000000009</v>
      </c>
    </row>
    <row r="181" spans="1:31" x14ac:dyDescent="0.2">
      <c r="A181" s="106" t="s">
        <v>131</v>
      </c>
      <c r="B181" s="55" t="s">
        <v>105</v>
      </c>
      <c r="C181" s="55" t="s">
        <v>48</v>
      </c>
      <c r="D181" s="55">
        <v>10</v>
      </c>
      <c r="E181" s="58"/>
      <c r="F181" s="58"/>
      <c r="G181" s="79">
        <v>187</v>
      </c>
      <c r="H181" s="135">
        <f t="shared" si="8"/>
        <v>-18</v>
      </c>
      <c r="I181" s="79">
        <v>169</v>
      </c>
      <c r="J181" s="79">
        <v>190</v>
      </c>
      <c r="K181" s="135">
        <f t="shared" si="9"/>
        <v>-21</v>
      </c>
      <c r="L181" s="79">
        <v>169</v>
      </c>
      <c r="M181" s="79">
        <v>177</v>
      </c>
      <c r="N181" s="135">
        <f t="shared" si="10"/>
        <v>16</v>
      </c>
      <c r="O181" s="79">
        <v>193</v>
      </c>
      <c r="P181" s="111">
        <v>0.13</v>
      </c>
      <c r="Q181" s="81">
        <v>0</v>
      </c>
      <c r="R181" s="82">
        <v>0</v>
      </c>
      <c r="S181" s="82">
        <v>0</v>
      </c>
      <c r="T181" s="82">
        <v>0</v>
      </c>
      <c r="U181" s="82">
        <v>0</v>
      </c>
      <c r="V181" s="81">
        <v>0</v>
      </c>
      <c r="W181" s="83">
        <v>0</v>
      </c>
      <c r="X181" s="82">
        <v>53.8</v>
      </c>
      <c r="Y181" s="82">
        <v>724</v>
      </c>
      <c r="Z181" s="82">
        <v>3.8</v>
      </c>
      <c r="AA181" s="81">
        <v>0</v>
      </c>
      <c r="AB181" s="82">
        <v>0</v>
      </c>
      <c r="AC181" s="81">
        <v>0.1</v>
      </c>
      <c r="AD181" s="83">
        <v>0.6</v>
      </c>
      <c r="AE181" s="84">
        <f t="shared" si="11"/>
        <v>94.2</v>
      </c>
    </row>
    <row r="182" spans="1:31" x14ac:dyDescent="0.2">
      <c r="A182" s="106" t="s">
        <v>307</v>
      </c>
      <c r="B182" s="55" t="s">
        <v>107</v>
      </c>
      <c r="C182" s="55" t="s">
        <v>19</v>
      </c>
      <c r="D182" s="55">
        <v>8</v>
      </c>
      <c r="E182" s="58"/>
      <c r="F182" s="58"/>
      <c r="G182" s="79">
        <v>188</v>
      </c>
      <c r="H182" s="135">
        <f t="shared" si="8"/>
        <v>-7</v>
      </c>
      <c r="I182" s="79">
        <v>181</v>
      </c>
      <c r="J182" s="79">
        <v>172</v>
      </c>
      <c r="K182" s="135">
        <f t="shared" si="9"/>
        <v>16</v>
      </c>
      <c r="L182" s="79">
        <v>188</v>
      </c>
      <c r="M182" s="79">
        <v>156</v>
      </c>
      <c r="N182" s="135">
        <f t="shared" si="10"/>
        <v>18</v>
      </c>
      <c r="O182" s="79">
        <v>174</v>
      </c>
      <c r="P182" s="111">
        <v>0.18</v>
      </c>
      <c r="Q182" s="81">
        <v>0</v>
      </c>
      <c r="R182" s="82">
        <v>0</v>
      </c>
      <c r="S182" s="82">
        <v>0</v>
      </c>
      <c r="T182" s="82">
        <v>0</v>
      </c>
      <c r="U182" s="82">
        <v>0</v>
      </c>
      <c r="V182" s="81">
        <v>0</v>
      </c>
      <c r="W182" s="83">
        <v>0</v>
      </c>
      <c r="X182" s="82">
        <v>48.4</v>
      </c>
      <c r="Y182" s="82">
        <v>550</v>
      </c>
      <c r="Z182" s="82">
        <v>5</v>
      </c>
      <c r="AA182" s="81">
        <v>0</v>
      </c>
      <c r="AB182" s="82">
        <v>0</v>
      </c>
      <c r="AC182" s="81">
        <v>0.1</v>
      </c>
      <c r="AD182" s="83">
        <v>0.4</v>
      </c>
      <c r="AE182" s="84">
        <f t="shared" si="11"/>
        <v>84.4</v>
      </c>
    </row>
    <row r="183" spans="1:31" x14ac:dyDescent="0.2">
      <c r="A183" s="106" t="s">
        <v>437</v>
      </c>
      <c r="B183" s="55" t="s">
        <v>105</v>
      </c>
      <c r="C183" s="55" t="s">
        <v>50</v>
      </c>
      <c r="D183" s="55">
        <v>5</v>
      </c>
      <c r="E183" s="58"/>
      <c r="F183" s="58"/>
      <c r="G183" s="79">
        <v>189</v>
      </c>
      <c r="H183" s="135">
        <f t="shared" si="8"/>
        <v>38</v>
      </c>
      <c r="I183" s="79">
        <v>227</v>
      </c>
      <c r="J183" s="79">
        <v>195</v>
      </c>
      <c r="K183" s="135">
        <f t="shared" si="9"/>
        <v>85</v>
      </c>
      <c r="L183" s="79">
        <v>280</v>
      </c>
      <c r="M183" s="79">
        <v>186</v>
      </c>
      <c r="N183" s="135">
        <f t="shared" si="10"/>
        <v>29</v>
      </c>
      <c r="O183" s="79">
        <v>215</v>
      </c>
      <c r="P183" s="111">
        <v>0.08</v>
      </c>
      <c r="Q183" s="81">
        <v>0</v>
      </c>
      <c r="R183" s="82">
        <v>0</v>
      </c>
      <c r="S183" s="82">
        <v>0</v>
      </c>
      <c r="T183" s="82">
        <v>0</v>
      </c>
      <c r="U183" s="82">
        <v>0</v>
      </c>
      <c r="V183" s="81">
        <v>45.1</v>
      </c>
      <c r="W183" s="83">
        <v>0.1</v>
      </c>
      <c r="X183" s="82">
        <v>35.1</v>
      </c>
      <c r="Y183" s="82">
        <v>468</v>
      </c>
      <c r="Z183" s="82">
        <v>3.1</v>
      </c>
      <c r="AA183" s="81">
        <v>0</v>
      </c>
      <c r="AB183" s="82">
        <v>0</v>
      </c>
      <c r="AC183" s="81">
        <v>0.1</v>
      </c>
      <c r="AD183" s="83">
        <v>0.4</v>
      </c>
      <c r="AE183" s="84">
        <f t="shared" si="11"/>
        <v>69.91</v>
      </c>
    </row>
    <row r="184" spans="1:31" x14ac:dyDescent="0.2">
      <c r="A184" s="106" t="s">
        <v>336</v>
      </c>
      <c r="B184" s="55" t="s">
        <v>107</v>
      </c>
      <c r="C184" s="55" t="s">
        <v>22</v>
      </c>
      <c r="D184" s="55">
        <v>8</v>
      </c>
      <c r="E184" s="58"/>
      <c r="F184" s="58"/>
      <c r="G184" s="79">
        <v>190</v>
      </c>
      <c r="H184" s="135">
        <f t="shared" si="8"/>
        <v>-37</v>
      </c>
      <c r="I184" s="79">
        <v>153</v>
      </c>
      <c r="J184" s="79">
        <v>180</v>
      </c>
      <c r="K184" s="135">
        <f t="shared" si="9"/>
        <v>-20</v>
      </c>
      <c r="L184" s="79">
        <v>160</v>
      </c>
      <c r="M184" s="79">
        <v>168</v>
      </c>
      <c r="N184" s="135">
        <f t="shared" si="10"/>
        <v>7</v>
      </c>
      <c r="O184" s="79">
        <v>175</v>
      </c>
      <c r="P184" s="111">
        <v>0.17</v>
      </c>
      <c r="Q184" s="81">
        <v>0</v>
      </c>
      <c r="R184" s="82">
        <v>0</v>
      </c>
      <c r="S184" s="82">
        <v>0</v>
      </c>
      <c r="T184" s="82">
        <v>0</v>
      </c>
      <c r="U184" s="82">
        <v>0</v>
      </c>
      <c r="V184" s="81">
        <v>0</v>
      </c>
      <c r="W184" s="83">
        <v>0</v>
      </c>
      <c r="X184" s="82">
        <v>31.5</v>
      </c>
      <c r="Y184" s="82">
        <v>362</v>
      </c>
      <c r="Z184" s="82">
        <v>3</v>
      </c>
      <c r="AA184" s="81">
        <v>0</v>
      </c>
      <c r="AB184" s="82">
        <v>0</v>
      </c>
      <c r="AC184" s="81">
        <v>0.1</v>
      </c>
      <c r="AD184" s="83">
        <v>0.3</v>
      </c>
      <c r="AE184" s="84">
        <f t="shared" si="11"/>
        <v>53.800000000000004</v>
      </c>
    </row>
    <row r="185" spans="1:31" x14ac:dyDescent="0.2">
      <c r="A185" s="106" t="s">
        <v>334</v>
      </c>
      <c r="B185" s="55" t="s">
        <v>104</v>
      </c>
      <c r="C185" s="55" t="s">
        <v>45</v>
      </c>
      <c r="D185" s="55">
        <v>9</v>
      </c>
      <c r="E185" s="58"/>
      <c r="F185" s="58"/>
      <c r="G185" s="79">
        <v>191</v>
      </c>
      <c r="H185" s="135">
        <f t="shared" si="8"/>
        <v>-13</v>
      </c>
      <c r="I185" s="79">
        <v>178</v>
      </c>
      <c r="J185" s="79">
        <v>170</v>
      </c>
      <c r="K185" s="135">
        <f t="shared" si="9"/>
        <v>19</v>
      </c>
      <c r="L185" s="79">
        <v>189</v>
      </c>
      <c r="M185" s="79">
        <v>171</v>
      </c>
      <c r="N185" s="135">
        <f t="shared" si="10"/>
        <v>2</v>
      </c>
      <c r="O185" s="79">
        <v>173</v>
      </c>
      <c r="P185" s="111">
        <v>0.09</v>
      </c>
      <c r="Q185" s="81">
        <v>0</v>
      </c>
      <c r="R185" s="82">
        <v>0</v>
      </c>
      <c r="S185" s="82">
        <v>0</v>
      </c>
      <c r="T185" s="82">
        <v>0</v>
      </c>
      <c r="U185" s="82">
        <v>0</v>
      </c>
      <c r="V185" s="81">
        <v>414</v>
      </c>
      <c r="W185" s="83">
        <v>3.1</v>
      </c>
      <c r="X185" s="82">
        <v>6.9</v>
      </c>
      <c r="Y185" s="82">
        <v>54</v>
      </c>
      <c r="Z185" s="82">
        <v>0.2</v>
      </c>
      <c r="AA185" s="81">
        <v>0</v>
      </c>
      <c r="AB185" s="82">
        <v>0</v>
      </c>
      <c r="AC185" s="81">
        <v>0.1</v>
      </c>
      <c r="AD185" s="83">
        <v>0.2</v>
      </c>
      <c r="AE185" s="84">
        <f t="shared" si="11"/>
        <v>66.400000000000006</v>
      </c>
    </row>
    <row r="186" spans="1:31" x14ac:dyDescent="0.2">
      <c r="A186" s="106" t="s">
        <v>431</v>
      </c>
      <c r="B186" s="55" t="s">
        <v>105</v>
      </c>
      <c r="C186" s="55" t="s">
        <v>47</v>
      </c>
      <c r="D186" s="55">
        <v>8</v>
      </c>
      <c r="E186" s="58"/>
      <c r="F186" s="58"/>
      <c r="G186" s="79">
        <v>192</v>
      </c>
      <c r="H186" s="135">
        <f t="shared" si="8"/>
        <v>2</v>
      </c>
      <c r="I186" s="79">
        <v>194</v>
      </c>
      <c r="J186" s="79">
        <v>193</v>
      </c>
      <c r="K186" s="135">
        <f t="shared" si="9"/>
        <v>42</v>
      </c>
      <c r="L186" s="79">
        <v>235</v>
      </c>
      <c r="M186" s="79">
        <v>192</v>
      </c>
      <c r="N186" s="135">
        <f t="shared" si="10"/>
        <v>-5</v>
      </c>
      <c r="O186" s="79">
        <v>187</v>
      </c>
      <c r="P186" s="111">
        <v>0.04</v>
      </c>
      <c r="Q186" s="81">
        <v>0</v>
      </c>
      <c r="R186" s="82">
        <v>0</v>
      </c>
      <c r="S186" s="82">
        <v>0</v>
      </c>
      <c r="T186" s="82">
        <v>0</v>
      </c>
      <c r="U186" s="82">
        <v>0</v>
      </c>
      <c r="V186" s="81">
        <v>0</v>
      </c>
      <c r="W186" s="83">
        <v>0</v>
      </c>
      <c r="X186" s="82">
        <v>21.1</v>
      </c>
      <c r="Y186" s="82">
        <v>281</v>
      </c>
      <c r="Z186" s="82">
        <v>2</v>
      </c>
      <c r="AA186" s="81">
        <v>69.900000000000006</v>
      </c>
      <c r="AB186" s="82">
        <v>0.1</v>
      </c>
      <c r="AC186" s="81">
        <v>0</v>
      </c>
      <c r="AD186" s="83">
        <v>0.2</v>
      </c>
      <c r="AE186" s="84">
        <f t="shared" si="11"/>
        <v>40.300000000000004</v>
      </c>
    </row>
    <row r="187" spans="1:31" x14ac:dyDescent="0.2">
      <c r="A187" s="106" t="s">
        <v>153</v>
      </c>
      <c r="B187" s="55" t="s">
        <v>105</v>
      </c>
      <c r="C187" s="55" t="s">
        <v>52</v>
      </c>
      <c r="D187" s="55">
        <v>9</v>
      </c>
      <c r="E187" s="58"/>
      <c r="F187" s="58"/>
      <c r="G187" s="79">
        <v>194</v>
      </c>
      <c r="H187" s="135">
        <f t="shared" si="8"/>
        <v>-6</v>
      </c>
      <c r="I187" s="79">
        <v>188</v>
      </c>
      <c r="J187" s="79">
        <v>189</v>
      </c>
      <c r="K187" s="135">
        <f t="shared" si="9"/>
        <v>13</v>
      </c>
      <c r="L187" s="79">
        <v>202</v>
      </c>
      <c r="M187" s="79">
        <v>175</v>
      </c>
      <c r="N187" s="135">
        <f t="shared" si="10"/>
        <v>28</v>
      </c>
      <c r="O187" s="79">
        <v>203</v>
      </c>
      <c r="P187" s="111">
        <v>0.05</v>
      </c>
      <c r="Q187" s="81">
        <v>0</v>
      </c>
      <c r="R187" s="82">
        <v>0</v>
      </c>
      <c r="S187" s="82">
        <v>0</v>
      </c>
      <c r="T187" s="82">
        <v>0</v>
      </c>
      <c r="U187" s="82">
        <v>0</v>
      </c>
      <c r="V187" s="81">
        <v>57.2</v>
      </c>
      <c r="W187" s="83">
        <v>0.2</v>
      </c>
      <c r="X187" s="82">
        <v>41.2</v>
      </c>
      <c r="Y187" s="82">
        <v>446</v>
      </c>
      <c r="Z187" s="82">
        <v>3.4</v>
      </c>
      <c r="AA187" s="81">
        <v>0</v>
      </c>
      <c r="AB187" s="82">
        <v>0</v>
      </c>
      <c r="AC187" s="81">
        <v>0.1</v>
      </c>
      <c r="AD187" s="83">
        <v>0.6</v>
      </c>
      <c r="AE187" s="84">
        <f t="shared" si="11"/>
        <v>70.92</v>
      </c>
    </row>
    <row r="188" spans="1:31" x14ac:dyDescent="0.2">
      <c r="A188" s="106" t="s">
        <v>434</v>
      </c>
      <c r="B188" s="55" t="s">
        <v>105</v>
      </c>
      <c r="C188" s="55" t="s">
        <v>96</v>
      </c>
      <c r="D188" s="55">
        <v>10</v>
      </c>
      <c r="E188" s="58"/>
      <c r="F188" s="58"/>
      <c r="G188" s="79">
        <v>195</v>
      </c>
      <c r="H188" s="135">
        <f t="shared" si="8"/>
        <v>33</v>
      </c>
      <c r="I188" s="79">
        <v>228</v>
      </c>
      <c r="J188" s="79">
        <v>222</v>
      </c>
      <c r="K188" s="135">
        <f t="shared" si="9"/>
        <v>53</v>
      </c>
      <c r="L188" s="79">
        <v>275</v>
      </c>
      <c r="M188" s="79">
        <v>227</v>
      </c>
      <c r="N188" s="135">
        <f t="shared" si="10"/>
        <v>73</v>
      </c>
      <c r="O188" s="79">
        <v>300</v>
      </c>
      <c r="P188" s="111">
        <v>0.06</v>
      </c>
      <c r="Q188" s="81">
        <v>0</v>
      </c>
      <c r="R188" s="82">
        <v>0</v>
      </c>
      <c r="S188" s="82">
        <v>0</v>
      </c>
      <c r="T188" s="82">
        <v>0</v>
      </c>
      <c r="U188" s="82">
        <v>0</v>
      </c>
      <c r="V188" s="81">
        <v>0</v>
      </c>
      <c r="W188" s="83">
        <v>0</v>
      </c>
      <c r="X188" s="82">
        <v>14.7</v>
      </c>
      <c r="Y188" s="82">
        <v>208</v>
      </c>
      <c r="Z188" s="82">
        <v>1.1000000000000001</v>
      </c>
      <c r="AA188" s="81">
        <v>0</v>
      </c>
      <c r="AB188" s="82">
        <v>0</v>
      </c>
      <c r="AC188" s="81">
        <v>0</v>
      </c>
      <c r="AD188" s="83">
        <v>0.1</v>
      </c>
      <c r="AE188" s="84">
        <f t="shared" si="11"/>
        <v>27.200000000000003</v>
      </c>
    </row>
    <row r="189" spans="1:31" x14ac:dyDescent="0.2">
      <c r="A189" s="106" t="s">
        <v>95</v>
      </c>
      <c r="B189" s="55" t="s">
        <v>105</v>
      </c>
      <c r="C189" s="55" t="s">
        <v>102</v>
      </c>
      <c r="D189" s="55">
        <v>5</v>
      </c>
      <c r="E189" s="58"/>
      <c r="F189" s="58"/>
      <c r="G189" s="79">
        <v>196</v>
      </c>
      <c r="H189" s="135">
        <f t="shared" si="8"/>
        <v>15</v>
      </c>
      <c r="I189" s="79">
        <v>211</v>
      </c>
      <c r="J189" s="79">
        <v>215</v>
      </c>
      <c r="K189" s="135">
        <f t="shared" si="9"/>
        <v>17</v>
      </c>
      <c r="L189" s="79">
        <v>232</v>
      </c>
      <c r="M189" s="79">
        <v>230</v>
      </c>
      <c r="N189" s="135">
        <f t="shared" si="10"/>
        <v>2</v>
      </c>
      <c r="O189" s="79">
        <v>232</v>
      </c>
      <c r="P189" s="111">
        <v>0.21</v>
      </c>
      <c r="Q189" s="81">
        <v>0</v>
      </c>
      <c r="R189" s="82">
        <v>0</v>
      </c>
      <c r="S189" s="82">
        <v>0</v>
      </c>
      <c r="T189" s="82">
        <v>0</v>
      </c>
      <c r="U189" s="82">
        <v>0</v>
      </c>
      <c r="V189" s="81">
        <v>0</v>
      </c>
      <c r="W189" s="83">
        <v>0</v>
      </c>
      <c r="X189" s="82">
        <v>38.299999999999997</v>
      </c>
      <c r="Y189" s="82">
        <v>462</v>
      </c>
      <c r="Z189" s="82">
        <v>4.9000000000000004</v>
      </c>
      <c r="AA189" s="81">
        <v>0</v>
      </c>
      <c r="AB189" s="82">
        <v>0</v>
      </c>
      <c r="AC189" s="81">
        <v>0.1</v>
      </c>
      <c r="AD189" s="83">
        <v>0.6</v>
      </c>
      <c r="AE189" s="84">
        <f t="shared" si="11"/>
        <v>74.600000000000009</v>
      </c>
    </row>
    <row r="190" spans="1:31" x14ac:dyDescent="0.2">
      <c r="A190" s="106" t="s">
        <v>499</v>
      </c>
      <c r="B190" s="55" t="s">
        <v>107</v>
      </c>
      <c r="C190" s="55" t="s">
        <v>24</v>
      </c>
      <c r="D190" s="55">
        <v>12</v>
      </c>
      <c r="E190" s="58"/>
      <c r="F190" s="58"/>
      <c r="G190" s="79">
        <v>197</v>
      </c>
      <c r="H190" s="135">
        <f t="shared" si="8"/>
        <v>26</v>
      </c>
      <c r="I190" s="79">
        <v>223</v>
      </c>
      <c r="J190" s="79">
        <v>176</v>
      </c>
      <c r="K190" s="135">
        <f t="shared" si="9"/>
        <v>22</v>
      </c>
      <c r="L190" s="79">
        <v>198</v>
      </c>
      <c r="M190" s="79">
        <v>153</v>
      </c>
      <c r="N190" s="135">
        <f t="shared" si="10"/>
        <v>32</v>
      </c>
      <c r="O190" s="79">
        <v>185</v>
      </c>
      <c r="P190" s="111">
        <v>0.23</v>
      </c>
      <c r="Q190" s="81">
        <v>0</v>
      </c>
      <c r="R190" s="82">
        <v>0</v>
      </c>
      <c r="S190" s="82">
        <v>0</v>
      </c>
      <c r="T190" s="82">
        <v>0</v>
      </c>
      <c r="U190" s="82">
        <v>0</v>
      </c>
      <c r="V190" s="81">
        <v>0</v>
      </c>
      <c r="W190" s="83">
        <v>0</v>
      </c>
      <c r="X190" s="82">
        <v>37</v>
      </c>
      <c r="Y190" s="82">
        <v>451</v>
      </c>
      <c r="Z190" s="82">
        <v>3.4</v>
      </c>
      <c r="AA190" s="81">
        <v>0</v>
      </c>
      <c r="AB190" s="82">
        <v>0</v>
      </c>
      <c r="AC190" s="81">
        <v>0.1</v>
      </c>
      <c r="AD190" s="83">
        <v>0.3</v>
      </c>
      <c r="AE190" s="84">
        <f t="shared" si="11"/>
        <v>65.100000000000009</v>
      </c>
    </row>
    <row r="191" spans="1:31" x14ac:dyDescent="0.2">
      <c r="A191" s="106" t="s">
        <v>82</v>
      </c>
      <c r="B191" s="55" t="s">
        <v>105</v>
      </c>
      <c r="C191" s="55" t="s">
        <v>101</v>
      </c>
      <c r="D191" s="55">
        <v>12</v>
      </c>
      <c r="E191" s="58"/>
      <c r="F191" s="58"/>
      <c r="G191" s="79">
        <v>199</v>
      </c>
      <c r="H191" s="135">
        <f t="shared" si="8"/>
        <v>-14</v>
      </c>
      <c r="I191" s="79">
        <v>185</v>
      </c>
      <c r="J191" s="79">
        <v>220</v>
      </c>
      <c r="K191" s="135">
        <f t="shared" si="9"/>
        <v>-84</v>
      </c>
      <c r="L191" s="79">
        <v>136</v>
      </c>
      <c r="M191" s="79">
        <v>237</v>
      </c>
      <c r="N191" s="135">
        <f t="shared" si="10"/>
        <v>-38</v>
      </c>
      <c r="O191" s="79">
        <v>199</v>
      </c>
      <c r="P191" s="111">
        <v>0.36</v>
      </c>
      <c r="Q191" s="81">
        <v>0</v>
      </c>
      <c r="R191" s="82">
        <v>0</v>
      </c>
      <c r="S191" s="82">
        <v>0</v>
      </c>
      <c r="T191" s="82">
        <v>0</v>
      </c>
      <c r="U191" s="82">
        <v>0</v>
      </c>
      <c r="V191" s="81">
        <v>35.1</v>
      </c>
      <c r="W191" s="83">
        <v>0.1</v>
      </c>
      <c r="X191" s="82">
        <v>28.5</v>
      </c>
      <c r="Y191" s="82">
        <v>275</v>
      </c>
      <c r="Z191" s="82">
        <v>2.5</v>
      </c>
      <c r="AA191" s="81">
        <v>638</v>
      </c>
      <c r="AB191" s="82">
        <v>0.5</v>
      </c>
      <c r="AC191" s="81">
        <v>0.1</v>
      </c>
      <c r="AD191" s="83">
        <v>0.3</v>
      </c>
      <c r="AE191" s="84">
        <f t="shared" si="11"/>
        <v>49.21</v>
      </c>
    </row>
    <row r="192" spans="1:31" x14ac:dyDescent="0.2">
      <c r="A192" s="106" t="s">
        <v>166</v>
      </c>
      <c r="B192" s="55" t="s">
        <v>105</v>
      </c>
      <c r="C192" s="55" t="s">
        <v>114</v>
      </c>
      <c r="D192" s="55">
        <v>10</v>
      </c>
      <c r="E192" s="58"/>
      <c r="F192" s="58"/>
      <c r="G192" s="79">
        <v>200</v>
      </c>
      <c r="H192" s="135">
        <f t="shared" si="8"/>
        <v>-1</v>
      </c>
      <c r="I192" s="79">
        <v>199</v>
      </c>
      <c r="J192" s="79">
        <v>241</v>
      </c>
      <c r="K192" s="135">
        <f t="shared" si="9"/>
        <v>16</v>
      </c>
      <c r="L192" s="79">
        <v>257</v>
      </c>
      <c r="M192" s="79">
        <v>220</v>
      </c>
      <c r="N192" s="135">
        <f t="shared" si="10"/>
        <v>27</v>
      </c>
      <c r="O192" s="79">
        <v>247</v>
      </c>
      <c r="P192" s="111">
        <v>0.04</v>
      </c>
      <c r="Q192" s="81">
        <v>0</v>
      </c>
      <c r="R192" s="82">
        <v>0</v>
      </c>
      <c r="S192" s="82">
        <v>0</v>
      </c>
      <c r="T192" s="82">
        <v>0</v>
      </c>
      <c r="U192" s="82">
        <v>0</v>
      </c>
      <c r="V192" s="81">
        <v>0</v>
      </c>
      <c r="W192" s="83">
        <v>0</v>
      </c>
      <c r="X192" s="82">
        <v>35.1</v>
      </c>
      <c r="Y192" s="82">
        <v>421</v>
      </c>
      <c r="Z192" s="82">
        <v>1.4</v>
      </c>
      <c r="AA192" s="81">
        <v>32.700000000000003</v>
      </c>
      <c r="AB192" s="82">
        <v>0</v>
      </c>
      <c r="AC192" s="81">
        <v>0</v>
      </c>
      <c r="AD192" s="83">
        <v>0.3</v>
      </c>
      <c r="AE192" s="84">
        <f t="shared" si="11"/>
        <v>49.9</v>
      </c>
    </row>
    <row r="193" spans="1:31" x14ac:dyDescent="0.2">
      <c r="A193" s="106" t="s">
        <v>143</v>
      </c>
      <c r="B193" s="55" t="s">
        <v>105</v>
      </c>
      <c r="C193" s="55" t="s">
        <v>42</v>
      </c>
      <c r="D193" s="55">
        <v>8</v>
      </c>
      <c r="E193" s="58"/>
      <c r="F193" s="58"/>
      <c r="G193" s="79">
        <v>202</v>
      </c>
      <c r="H193" s="135">
        <f t="shared" si="8"/>
        <v>1</v>
      </c>
      <c r="I193" s="79">
        <v>203</v>
      </c>
      <c r="J193" s="79">
        <v>213</v>
      </c>
      <c r="K193" s="135">
        <f t="shared" si="9"/>
        <v>53</v>
      </c>
      <c r="L193" s="79">
        <v>266</v>
      </c>
      <c r="M193" s="79">
        <v>199</v>
      </c>
      <c r="N193" s="135">
        <f t="shared" si="10"/>
        <v>37</v>
      </c>
      <c r="O193" s="79">
        <v>236</v>
      </c>
      <c r="P193" s="111">
        <v>7.0000000000000007E-2</v>
      </c>
      <c r="Q193" s="81">
        <v>0</v>
      </c>
      <c r="R193" s="82">
        <v>0</v>
      </c>
      <c r="S193" s="82">
        <v>0</v>
      </c>
      <c r="T193" s="82">
        <v>0</v>
      </c>
      <c r="U193" s="82">
        <v>0</v>
      </c>
      <c r="V193" s="81">
        <v>0</v>
      </c>
      <c r="W193" s="83">
        <v>0</v>
      </c>
      <c r="X193" s="82">
        <v>40.1</v>
      </c>
      <c r="Y193" s="82">
        <v>572</v>
      </c>
      <c r="Z193" s="82">
        <v>3</v>
      </c>
      <c r="AA193" s="81">
        <v>0</v>
      </c>
      <c r="AB193" s="82">
        <v>0</v>
      </c>
      <c r="AC193" s="81">
        <v>0.1</v>
      </c>
      <c r="AD193" s="83">
        <v>0.2</v>
      </c>
      <c r="AE193" s="84">
        <f t="shared" si="11"/>
        <v>75</v>
      </c>
    </row>
    <row r="194" spans="1:31" x14ac:dyDescent="0.2">
      <c r="A194" s="106" t="s">
        <v>422</v>
      </c>
      <c r="B194" s="55" t="s">
        <v>105</v>
      </c>
      <c r="C194" s="55" t="s">
        <v>100</v>
      </c>
      <c r="D194" s="55">
        <v>12</v>
      </c>
      <c r="E194" s="58"/>
      <c r="F194" s="58"/>
      <c r="G194" s="79">
        <v>203</v>
      </c>
      <c r="H194" s="135">
        <f t="shared" si="8"/>
        <v>-27</v>
      </c>
      <c r="I194" s="79">
        <v>176</v>
      </c>
      <c r="J194" s="79">
        <v>199</v>
      </c>
      <c r="K194" s="135">
        <f t="shared" si="9"/>
        <v>20</v>
      </c>
      <c r="L194" s="79">
        <v>219</v>
      </c>
      <c r="M194" s="79">
        <v>200</v>
      </c>
      <c r="N194" s="135">
        <f t="shared" si="10"/>
        <v>-9</v>
      </c>
      <c r="O194" s="79">
        <v>191</v>
      </c>
      <c r="P194" s="111">
        <v>0.1</v>
      </c>
      <c r="Q194" s="81">
        <v>0</v>
      </c>
      <c r="R194" s="82">
        <v>0</v>
      </c>
      <c r="S194" s="82">
        <v>0</v>
      </c>
      <c r="T194" s="82">
        <v>0</v>
      </c>
      <c r="U194" s="82">
        <v>0</v>
      </c>
      <c r="V194" s="81">
        <v>0</v>
      </c>
      <c r="W194" s="83">
        <v>0</v>
      </c>
      <c r="X194" s="82">
        <v>48</v>
      </c>
      <c r="Y194" s="82">
        <v>639</v>
      </c>
      <c r="Z194" s="82">
        <v>4.3</v>
      </c>
      <c r="AA194" s="81">
        <v>0</v>
      </c>
      <c r="AB194" s="82">
        <v>0</v>
      </c>
      <c r="AC194" s="81">
        <v>0.1</v>
      </c>
      <c r="AD194" s="83">
        <v>0.4</v>
      </c>
      <c r="AE194" s="84">
        <f t="shared" si="11"/>
        <v>89.1</v>
      </c>
    </row>
    <row r="195" spans="1:31" x14ac:dyDescent="0.2">
      <c r="A195" s="106" t="s">
        <v>326</v>
      </c>
      <c r="B195" s="55" t="s">
        <v>105</v>
      </c>
      <c r="C195" s="55" t="s">
        <v>45</v>
      </c>
      <c r="D195" s="55">
        <v>9</v>
      </c>
      <c r="E195" s="58"/>
      <c r="F195" s="58"/>
      <c r="G195" s="79">
        <v>204</v>
      </c>
      <c r="H195" s="135">
        <f t="shared" si="8"/>
        <v>-21</v>
      </c>
      <c r="I195" s="79">
        <v>183</v>
      </c>
      <c r="J195" s="79">
        <v>235</v>
      </c>
      <c r="K195" s="135">
        <f t="shared" si="9"/>
        <v>-23</v>
      </c>
      <c r="L195" s="79">
        <v>212</v>
      </c>
      <c r="M195" s="79">
        <v>253</v>
      </c>
      <c r="N195" s="135">
        <f t="shared" si="10"/>
        <v>-26</v>
      </c>
      <c r="O195" s="79">
        <v>227</v>
      </c>
      <c r="P195" s="111">
        <v>0.04</v>
      </c>
      <c r="Q195" s="81">
        <v>0</v>
      </c>
      <c r="R195" s="82">
        <v>0</v>
      </c>
      <c r="S195" s="82">
        <v>0</v>
      </c>
      <c r="T195" s="82">
        <v>0</v>
      </c>
      <c r="U195" s="82">
        <v>0</v>
      </c>
      <c r="V195" s="81">
        <v>0</v>
      </c>
      <c r="W195" s="83">
        <v>0</v>
      </c>
      <c r="X195" s="82">
        <v>36.1</v>
      </c>
      <c r="Y195" s="82">
        <v>584</v>
      </c>
      <c r="Z195" s="82">
        <v>3.6</v>
      </c>
      <c r="AA195" s="81">
        <v>0</v>
      </c>
      <c r="AB195" s="82">
        <v>0</v>
      </c>
      <c r="AC195" s="81">
        <v>0.1</v>
      </c>
      <c r="AD195" s="83">
        <v>0.3</v>
      </c>
      <c r="AE195" s="84">
        <f t="shared" si="11"/>
        <v>79.600000000000009</v>
      </c>
    </row>
    <row r="196" spans="1:31" x14ac:dyDescent="0.2">
      <c r="A196" s="106" t="s">
        <v>320</v>
      </c>
      <c r="B196" s="55" t="s">
        <v>105</v>
      </c>
      <c r="C196" s="55" t="s">
        <v>53</v>
      </c>
      <c r="D196" s="55">
        <v>11</v>
      </c>
      <c r="E196" s="58"/>
      <c r="F196" s="58"/>
      <c r="G196" s="79">
        <v>205</v>
      </c>
      <c r="H196" s="135">
        <f t="shared" si="8"/>
        <v>-28</v>
      </c>
      <c r="I196" s="79">
        <v>177</v>
      </c>
      <c r="J196" s="79">
        <v>204</v>
      </c>
      <c r="K196" s="135">
        <f t="shared" si="9"/>
        <v>-3</v>
      </c>
      <c r="L196" s="79">
        <v>201</v>
      </c>
      <c r="M196" s="79">
        <v>216</v>
      </c>
      <c r="N196" s="135">
        <f t="shared" si="10"/>
        <v>-22</v>
      </c>
      <c r="O196" s="79">
        <v>194</v>
      </c>
      <c r="P196" s="111">
        <v>0.03</v>
      </c>
      <c r="Q196" s="81">
        <v>0</v>
      </c>
      <c r="R196" s="82">
        <v>0</v>
      </c>
      <c r="S196" s="82">
        <v>0</v>
      </c>
      <c r="T196" s="82">
        <v>0</v>
      </c>
      <c r="U196" s="82">
        <v>0</v>
      </c>
      <c r="V196" s="81">
        <v>0</v>
      </c>
      <c r="W196" s="83">
        <v>0</v>
      </c>
      <c r="X196" s="82">
        <v>17.7</v>
      </c>
      <c r="Y196" s="82">
        <v>249</v>
      </c>
      <c r="Z196" s="82">
        <v>2.1</v>
      </c>
      <c r="AA196" s="81">
        <v>0</v>
      </c>
      <c r="AB196" s="82">
        <v>0</v>
      </c>
      <c r="AC196" s="81">
        <v>0</v>
      </c>
      <c r="AD196" s="83">
        <v>0.1</v>
      </c>
      <c r="AE196" s="84">
        <f t="shared" si="11"/>
        <v>37.299999999999997</v>
      </c>
    </row>
    <row r="197" spans="1:31" x14ac:dyDescent="0.2">
      <c r="A197" s="106" t="s">
        <v>432</v>
      </c>
      <c r="B197" s="55" t="s">
        <v>105</v>
      </c>
      <c r="C197" s="55" t="s">
        <v>33</v>
      </c>
      <c r="D197" s="55">
        <v>5</v>
      </c>
      <c r="E197" s="58"/>
      <c r="F197" s="58"/>
      <c r="G197" s="79">
        <v>210</v>
      </c>
      <c r="H197" s="135">
        <f t="shared" ref="H197:H229" si="12">I197-G197</f>
        <v>7</v>
      </c>
      <c r="I197" s="79">
        <v>217</v>
      </c>
      <c r="J197" s="79">
        <v>212</v>
      </c>
      <c r="K197" s="135">
        <f t="shared" ref="K197:K229" si="13">L197-J197</f>
        <v>50</v>
      </c>
      <c r="L197" s="79">
        <v>262</v>
      </c>
      <c r="M197" s="79">
        <v>215</v>
      </c>
      <c r="N197" s="135">
        <f t="shared" ref="N197:N229" si="14">O197-M197</f>
        <v>-1</v>
      </c>
      <c r="O197" s="79">
        <v>214</v>
      </c>
      <c r="P197" s="111">
        <v>0.01</v>
      </c>
      <c r="Q197" s="81">
        <v>0</v>
      </c>
      <c r="R197" s="82">
        <v>0</v>
      </c>
      <c r="S197" s="82">
        <v>0</v>
      </c>
      <c r="T197" s="82">
        <v>0</v>
      </c>
      <c r="U197" s="82">
        <v>0</v>
      </c>
      <c r="V197" s="81">
        <v>47.4</v>
      </c>
      <c r="W197" s="83">
        <v>0.2</v>
      </c>
      <c r="X197" s="82">
        <v>20.8</v>
      </c>
      <c r="Y197" s="82">
        <v>265</v>
      </c>
      <c r="Z197" s="82">
        <v>1</v>
      </c>
      <c r="AA197" s="81">
        <v>0</v>
      </c>
      <c r="AB197" s="82">
        <v>0</v>
      </c>
      <c r="AC197" s="81">
        <v>0</v>
      </c>
      <c r="AD197" s="83">
        <v>0.2</v>
      </c>
      <c r="AE197" s="84">
        <f t="shared" ref="AE197:AE229" si="15">$Q197*$Q$2+$R197*$R$2+IF($S$2=0,0,$S197/$S$2)+$T197*$T$2+$U197*$U$2+IF($V$2=0,0,$V197/$V$2)+$W197*$W$2+$X197*$X$2+IF($Y$2=0,0,$Y197/$Y$2)+$Z197*$Z$2+IF($AA$2=0,0,$AA197/$AA$2)+$AB197*$AB$2+$AC197*$AC$2+$AD197*$AD$2</f>
        <v>38.04</v>
      </c>
    </row>
    <row r="198" spans="1:31" x14ac:dyDescent="0.2">
      <c r="A198" s="106" t="s">
        <v>421</v>
      </c>
      <c r="B198" s="55" t="s">
        <v>104</v>
      </c>
      <c r="C198" s="55" t="s">
        <v>57</v>
      </c>
      <c r="D198" s="55">
        <v>11</v>
      </c>
      <c r="E198" s="58"/>
      <c r="F198" s="58"/>
      <c r="G198" s="79">
        <v>211</v>
      </c>
      <c r="H198" s="135">
        <f t="shared" si="12"/>
        <v>-24</v>
      </c>
      <c r="I198" s="79">
        <v>187</v>
      </c>
      <c r="J198" s="79">
        <v>186</v>
      </c>
      <c r="K198" s="135">
        <f t="shared" si="13"/>
        <v>-10</v>
      </c>
      <c r="L198" s="79">
        <v>176</v>
      </c>
      <c r="M198" s="79">
        <v>206</v>
      </c>
      <c r="N198" s="135">
        <f t="shared" si="14"/>
        <v>-29</v>
      </c>
      <c r="O198" s="79">
        <v>177</v>
      </c>
      <c r="P198" s="111">
        <v>0.06</v>
      </c>
      <c r="Q198" s="81">
        <v>0</v>
      </c>
      <c r="R198" s="82">
        <v>0</v>
      </c>
      <c r="S198" s="82">
        <v>0</v>
      </c>
      <c r="T198" s="82">
        <v>0</v>
      </c>
      <c r="U198" s="82">
        <v>0</v>
      </c>
      <c r="V198" s="81">
        <v>14.9</v>
      </c>
      <c r="W198" s="83">
        <v>0.1</v>
      </c>
      <c r="X198" s="82">
        <v>0</v>
      </c>
      <c r="Y198" s="82">
        <v>0</v>
      </c>
      <c r="Z198" s="82">
        <v>0</v>
      </c>
      <c r="AA198" s="81">
        <v>0</v>
      </c>
      <c r="AB198" s="82">
        <v>0</v>
      </c>
      <c r="AC198" s="81">
        <v>0</v>
      </c>
      <c r="AD198" s="83">
        <v>0</v>
      </c>
      <c r="AE198" s="84">
        <f t="shared" si="15"/>
        <v>2.09</v>
      </c>
    </row>
    <row r="199" spans="1:31" x14ac:dyDescent="0.2">
      <c r="A199" s="106" t="s">
        <v>435</v>
      </c>
      <c r="B199" s="55" t="s">
        <v>105</v>
      </c>
      <c r="C199" s="55" t="s">
        <v>56</v>
      </c>
      <c r="D199" s="55">
        <v>6</v>
      </c>
      <c r="E199" s="58"/>
      <c r="F199" s="58"/>
      <c r="G199" s="79">
        <v>215</v>
      </c>
      <c r="H199" s="135">
        <f t="shared" si="12"/>
        <v>-1</v>
      </c>
      <c r="I199" s="79">
        <v>214</v>
      </c>
      <c r="J199" s="79">
        <v>238</v>
      </c>
      <c r="K199" s="135">
        <f t="shared" si="13"/>
        <v>54</v>
      </c>
      <c r="L199" s="79">
        <v>292</v>
      </c>
      <c r="M199" s="79">
        <v>233</v>
      </c>
      <c r="N199" s="135">
        <f t="shared" si="14"/>
        <v>23</v>
      </c>
      <c r="O199" s="79">
        <v>256</v>
      </c>
      <c r="P199" s="111">
        <v>0.03</v>
      </c>
      <c r="Q199" s="81">
        <v>0</v>
      </c>
      <c r="R199" s="82">
        <v>0</v>
      </c>
      <c r="S199" s="82">
        <v>0</v>
      </c>
      <c r="T199" s="82">
        <v>0</v>
      </c>
      <c r="U199" s="82">
        <v>0</v>
      </c>
      <c r="V199" s="81">
        <v>0</v>
      </c>
      <c r="W199" s="83">
        <v>0</v>
      </c>
      <c r="X199" s="82">
        <v>43.5</v>
      </c>
      <c r="Y199" s="82">
        <v>604</v>
      </c>
      <c r="Z199" s="82">
        <v>2.2000000000000002</v>
      </c>
      <c r="AA199" s="81">
        <v>0</v>
      </c>
      <c r="AB199" s="82">
        <v>0</v>
      </c>
      <c r="AC199" s="81">
        <v>0</v>
      </c>
      <c r="AD199" s="83">
        <v>0.3</v>
      </c>
      <c r="AE199" s="84">
        <f t="shared" si="15"/>
        <v>73</v>
      </c>
    </row>
    <row r="200" spans="1:31" x14ac:dyDescent="0.2">
      <c r="A200" s="106" t="s">
        <v>456</v>
      </c>
      <c r="B200" s="55" t="s">
        <v>105</v>
      </c>
      <c r="C200" s="55" t="s">
        <v>97</v>
      </c>
      <c r="D200" s="55">
        <v>12</v>
      </c>
      <c r="E200" s="58"/>
      <c r="F200" s="58"/>
      <c r="G200" s="79">
        <v>216</v>
      </c>
      <c r="H200" s="135">
        <f t="shared" si="12"/>
        <v>6</v>
      </c>
      <c r="I200" s="79">
        <v>222</v>
      </c>
      <c r="J200" s="79">
        <v>234</v>
      </c>
      <c r="K200" s="135">
        <f t="shared" si="13"/>
        <v>33</v>
      </c>
      <c r="L200" s="79">
        <v>267</v>
      </c>
      <c r="M200" s="79">
        <v>225</v>
      </c>
      <c r="N200" s="135">
        <f t="shared" si="14"/>
        <v>1</v>
      </c>
      <c r="O200" s="79">
        <v>226</v>
      </c>
      <c r="P200" s="111">
        <v>0.06</v>
      </c>
      <c r="Q200" s="81">
        <v>0</v>
      </c>
      <c r="R200" s="82">
        <v>0</v>
      </c>
      <c r="S200" s="82">
        <v>0</v>
      </c>
      <c r="T200" s="82">
        <v>0</v>
      </c>
      <c r="U200" s="82">
        <v>0</v>
      </c>
      <c r="V200" s="81">
        <v>0</v>
      </c>
      <c r="W200" s="83">
        <v>0</v>
      </c>
      <c r="X200" s="82">
        <v>32.5</v>
      </c>
      <c r="Y200" s="82">
        <v>464</v>
      </c>
      <c r="Z200" s="82">
        <v>3.5</v>
      </c>
      <c r="AA200" s="81">
        <v>0</v>
      </c>
      <c r="AB200" s="82">
        <v>0</v>
      </c>
      <c r="AC200" s="81">
        <v>0.1</v>
      </c>
      <c r="AD200" s="83">
        <v>0.3</v>
      </c>
      <c r="AE200" s="84">
        <f t="shared" si="15"/>
        <v>67.000000000000014</v>
      </c>
    </row>
    <row r="201" spans="1:31" x14ac:dyDescent="0.2">
      <c r="A201" s="106" t="s">
        <v>122</v>
      </c>
      <c r="B201" s="55" t="s">
        <v>107</v>
      </c>
      <c r="C201" s="55" t="s">
        <v>101</v>
      </c>
      <c r="D201" s="55">
        <v>12</v>
      </c>
      <c r="E201" s="58"/>
      <c r="F201" s="58"/>
      <c r="G201" s="79">
        <v>217</v>
      </c>
      <c r="H201" s="135">
        <f t="shared" si="12"/>
        <v>-5</v>
      </c>
      <c r="I201" s="79">
        <v>212</v>
      </c>
      <c r="J201" s="79">
        <v>207</v>
      </c>
      <c r="K201" s="135">
        <f t="shared" si="13"/>
        <v>66</v>
      </c>
      <c r="L201" s="79">
        <v>273</v>
      </c>
      <c r="M201" s="79">
        <v>189</v>
      </c>
      <c r="N201" s="135">
        <f t="shared" si="14"/>
        <v>19</v>
      </c>
      <c r="O201" s="79">
        <v>208</v>
      </c>
      <c r="P201" s="111">
        <v>0.13</v>
      </c>
      <c r="Q201" s="81">
        <v>0</v>
      </c>
      <c r="R201" s="82">
        <v>0</v>
      </c>
      <c r="S201" s="82">
        <v>0</v>
      </c>
      <c r="T201" s="82">
        <v>0</v>
      </c>
      <c r="U201" s="82">
        <v>0</v>
      </c>
      <c r="V201" s="81">
        <v>0</v>
      </c>
      <c r="W201" s="83">
        <v>0</v>
      </c>
      <c r="X201" s="82">
        <v>57.7</v>
      </c>
      <c r="Y201" s="82">
        <v>653</v>
      </c>
      <c r="Z201" s="82">
        <v>4.9000000000000004</v>
      </c>
      <c r="AA201" s="81">
        <v>0</v>
      </c>
      <c r="AB201" s="82">
        <v>0</v>
      </c>
      <c r="AC201" s="81">
        <v>0.1</v>
      </c>
      <c r="AD201" s="83">
        <v>0.3</v>
      </c>
      <c r="AE201" s="84">
        <f t="shared" si="15"/>
        <v>94.300000000000011</v>
      </c>
    </row>
    <row r="202" spans="1:31" x14ac:dyDescent="0.2">
      <c r="A202" s="106" t="s">
        <v>354</v>
      </c>
      <c r="B202" s="55" t="s">
        <v>105</v>
      </c>
      <c r="C202" s="55" t="s">
        <v>97</v>
      </c>
      <c r="D202" s="55">
        <v>12</v>
      </c>
      <c r="E202" s="58"/>
      <c r="F202" s="58"/>
      <c r="G202" s="79">
        <v>218</v>
      </c>
      <c r="H202" s="135">
        <f t="shared" si="12"/>
        <v>24</v>
      </c>
      <c r="I202" s="79">
        <v>242</v>
      </c>
      <c r="J202" s="79">
        <v>280</v>
      </c>
      <c r="K202" s="135">
        <f t="shared" si="13"/>
        <v>20</v>
      </c>
      <c r="L202" s="79">
        <v>300</v>
      </c>
      <c r="M202" s="79">
        <v>241</v>
      </c>
      <c r="N202" s="135">
        <f t="shared" si="14"/>
        <v>59</v>
      </c>
      <c r="O202" s="79">
        <v>300</v>
      </c>
      <c r="P202" s="111">
        <v>0.03</v>
      </c>
      <c r="Q202" s="81">
        <v>0</v>
      </c>
      <c r="R202" s="82">
        <v>0</v>
      </c>
      <c r="S202" s="82">
        <v>0</v>
      </c>
      <c r="T202" s="82">
        <v>0</v>
      </c>
      <c r="U202" s="82">
        <v>0</v>
      </c>
      <c r="V202" s="81">
        <v>0</v>
      </c>
      <c r="W202" s="83">
        <v>0</v>
      </c>
      <c r="X202" s="82">
        <v>34</v>
      </c>
      <c r="Y202" s="82">
        <v>503</v>
      </c>
      <c r="Z202" s="82">
        <v>2.1</v>
      </c>
      <c r="AA202" s="81">
        <v>0</v>
      </c>
      <c r="AB202" s="82">
        <v>0</v>
      </c>
      <c r="AC202" s="81">
        <v>0</v>
      </c>
      <c r="AD202" s="83">
        <v>0.4</v>
      </c>
      <c r="AE202" s="84">
        <f t="shared" si="15"/>
        <v>62.1</v>
      </c>
    </row>
    <row r="203" spans="1:31" x14ac:dyDescent="0.2">
      <c r="A203" s="106" t="s">
        <v>330</v>
      </c>
      <c r="B203" s="55" t="s">
        <v>106</v>
      </c>
      <c r="C203" s="55" t="s">
        <v>42</v>
      </c>
      <c r="D203" s="55">
        <v>8</v>
      </c>
      <c r="E203" s="58"/>
      <c r="F203" s="58"/>
      <c r="G203" s="79">
        <v>219</v>
      </c>
      <c r="H203" s="135">
        <f t="shared" si="12"/>
        <v>-9</v>
      </c>
      <c r="I203" s="79">
        <v>210</v>
      </c>
      <c r="J203" s="79">
        <v>219</v>
      </c>
      <c r="K203" s="135">
        <f t="shared" si="13"/>
        <v>17</v>
      </c>
      <c r="L203" s="79">
        <v>236</v>
      </c>
      <c r="M203" s="79">
        <v>201</v>
      </c>
      <c r="N203" s="135">
        <f t="shared" si="14"/>
        <v>11</v>
      </c>
      <c r="O203" s="79">
        <v>212</v>
      </c>
      <c r="P203" s="111">
        <v>0.08</v>
      </c>
      <c r="Q203" s="81">
        <v>292</v>
      </c>
      <c r="R203" s="82">
        <v>220</v>
      </c>
      <c r="S203" s="82">
        <v>3534</v>
      </c>
      <c r="T203" s="82">
        <v>17.399999999999999</v>
      </c>
      <c r="U203" s="82">
        <v>17.600000000000001</v>
      </c>
      <c r="V203" s="81">
        <v>503</v>
      </c>
      <c r="W203" s="83">
        <v>1.4</v>
      </c>
      <c r="X203" s="82">
        <v>0</v>
      </c>
      <c r="Y203" s="82">
        <v>0</v>
      </c>
      <c r="Z203" s="82">
        <v>0</v>
      </c>
      <c r="AA203" s="81">
        <v>0</v>
      </c>
      <c r="AB203" s="82">
        <v>0</v>
      </c>
      <c r="AC203" s="81">
        <v>0.4</v>
      </c>
      <c r="AD203" s="83">
        <v>4</v>
      </c>
      <c r="AE203" s="84">
        <f t="shared" si="15"/>
        <v>244.86000000000004</v>
      </c>
    </row>
    <row r="204" spans="1:31" x14ac:dyDescent="0.2">
      <c r="A204" s="106" t="s">
        <v>123</v>
      </c>
      <c r="B204" s="55" t="s">
        <v>107</v>
      </c>
      <c r="C204" s="55" t="s">
        <v>50</v>
      </c>
      <c r="D204" s="55">
        <v>5</v>
      </c>
      <c r="E204" s="58"/>
      <c r="F204" s="58"/>
      <c r="G204" s="79">
        <v>220</v>
      </c>
      <c r="H204" s="135">
        <f t="shared" si="12"/>
        <v>-36</v>
      </c>
      <c r="I204" s="79">
        <v>184</v>
      </c>
      <c r="J204" s="79">
        <v>197</v>
      </c>
      <c r="K204" s="135">
        <f t="shared" si="13"/>
        <v>-3</v>
      </c>
      <c r="L204" s="79">
        <v>194</v>
      </c>
      <c r="M204" s="79">
        <v>176</v>
      </c>
      <c r="N204" s="135">
        <f t="shared" si="14"/>
        <v>21</v>
      </c>
      <c r="O204" s="79">
        <v>197</v>
      </c>
      <c r="P204" s="111">
        <v>0.36</v>
      </c>
      <c r="Q204" s="81">
        <v>0</v>
      </c>
      <c r="R204" s="82">
        <v>0</v>
      </c>
      <c r="S204" s="82">
        <v>0</v>
      </c>
      <c r="T204" s="82">
        <v>0</v>
      </c>
      <c r="U204" s="82">
        <v>0</v>
      </c>
      <c r="V204" s="81">
        <v>0</v>
      </c>
      <c r="W204" s="83">
        <v>0</v>
      </c>
      <c r="X204" s="82">
        <v>43.2</v>
      </c>
      <c r="Y204" s="82">
        <v>476</v>
      </c>
      <c r="Z204" s="82">
        <v>4.5</v>
      </c>
      <c r="AA204" s="81">
        <v>0</v>
      </c>
      <c r="AB204" s="82">
        <v>0</v>
      </c>
      <c r="AC204" s="81">
        <v>0.1</v>
      </c>
      <c r="AD204" s="83">
        <v>0.4</v>
      </c>
      <c r="AE204" s="84">
        <f t="shared" si="15"/>
        <v>74</v>
      </c>
    </row>
    <row r="205" spans="1:31" x14ac:dyDescent="0.2">
      <c r="A205" s="106" t="s">
        <v>81</v>
      </c>
      <c r="B205" s="55" t="s">
        <v>105</v>
      </c>
      <c r="C205" s="55" t="s">
        <v>45</v>
      </c>
      <c r="D205" s="55">
        <v>9</v>
      </c>
      <c r="E205" s="58"/>
      <c r="F205" s="58"/>
      <c r="G205" s="79">
        <v>221</v>
      </c>
      <c r="H205" s="135">
        <f t="shared" si="12"/>
        <v>10</v>
      </c>
      <c r="I205" s="79">
        <v>231</v>
      </c>
      <c r="J205" s="79">
        <v>228</v>
      </c>
      <c r="K205" s="135">
        <f t="shared" si="13"/>
        <v>43</v>
      </c>
      <c r="L205" s="79">
        <v>271</v>
      </c>
      <c r="M205" s="79">
        <v>229</v>
      </c>
      <c r="N205" s="135">
        <f t="shared" si="14"/>
        <v>-7</v>
      </c>
      <c r="O205" s="79">
        <v>222</v>
      </c>
      <c r="P205" s="111">
        <v>0.2</v>
      </c>
      <c r="Q205" s="81">
        <v>0</v>
      </c>
      <c r="R205" s="82">
        <v>0</v>
      </c>
      <c r="S205" s="82">
        <v>0</v>
      </c>
      <c r="T205" s="82">
        <v>0</v>
      </c>
      <c r="U205" s="82">
        <v>0</v>
      </c>
      <c r="V205" s="81">
        <v>0</v>
      </c>
      <c r="W205" s="83">
        <v>0</v>
      </c>
      <c r="X205" s="82">
        <v>6.3</v>
      </c>
      <c r="Y205" s="82">
        <v>70.599999999999994</v>
      </c>
      <c r="Z205" s="82">
        <v>0.6</v>
      </c>
      <c r="AA205" s="81">
        <v>0</v>
      </c>
      <c r="AB205" s="82">
        <v>0</v>
      </c>
      <c r="AC205" s="81">
        <v>0</v>
      </c>
      <c r="AD205" s="83">
        <v>0</v>
      </c>
      <c r="AE205" s="84">
        <f t="shared" si="15"/>
        <v>10.66</v>
      </c>
    </row>
    <row r="206" spans="1:31" x14ac:dyDescent="0.2">
      <c r="A206" s="106" t="s">
        <v>148</v>
      </c>
      <c r="B206" s="55" t="s">
        <v>105</v>
      </c>
      <c r="C206" s="55" t="s">
        <v>96</v>
      </c>
      <c r="D206" s="55">
        <v>10</v>
      </c>
      <c r="E206" s="58"/>
      <c r="F206" s="58"/>
      <c r="G206" s="79">
        <v>222</v>
      </c>
      <c r="H206" s="135">
        <f t="shared" si="12"/>
        <v>4</v>
      </c>
      <c r="I206" s="79">
        <v>226</v>
      </c>
      <c r="J206" s="79">
        <v>226</v>
      </c>
      <c r="K206" s="135">
        <f t="shared" si="13"/>
        <v>48</v>
      </c>
      <c r="L206" s="79">
        <v>274</v>
      </c>
      <c r="M206" s="79">
        <v>234</v>
      </c>
      <c r="N206" s="135">
        <f t="shared" si="14"/>
        <v>-4</v>
      </c>
      <c r="O206" s="79">
        <v>230</v>
      </c>
      <c r="P206" s="111">
        <v>0.06</v>
      </c>
      <c r="Q206" s="81">
        <v>0</v>
      </c>
      <c r="R206" s="82">
        <v>0</v>
      </c>
      <c r="S206" s="82">
        <v>0</v>
      </c>
      <c r="T206" s="82">
        <v>0</v>
      </c>
      <c r="U206" s="82">
        <v>0</v>
      </c>
      <c r="V206" s="81">
        <v>42.1</v>
      </c>
      <c r="W206" s="83">
        <v>0.1</v>
      </c>
      <c r="X206" s="82">
        <v>56.3</v>
      </c>
      <c r="Y206" s="82">
        <v>537</v>
      </c>
      <c r="Z206" s="82">
        <v>2.4</v>
      </c>
      <c r="AA206" s="81">
        <v>1223</v>
      </c>
      <c r="AB206" s="82">
        <v>0.6</v>
      </c>
      <c r="AC206" s="81">
        <v>0.1</v>
      </c>
      <c r="AD206" s="83">
        <v>0.7</v>
      </c>
      <c r="AE206" s="84">
        <f t="shared" si="15"/>
        <v>75.309999999999988</v>
      </c>
    </row>
    <row r="207" spans="1:31" x14ac:dyDescent="0.2">
      <c r="A207" s="106" t="s">
        <v>297</v>
      </c>
      <c r="B207" s="55" t="s">
        <v>107</v>
      </c>
      <c r="C207" s="55" t="s">
        <v>14</v>
      </c>
      <c r="D207" s="55">
        <v>9</v>
      </c>
      <c r="E207" s="58"/>
      <c r="F207" s="58"/>
      <c r="G207" s="79">
        <v>224</v>
      </c>
      <c r="H207" s="135">
        <f t="shared" si="12"/>
        <v>6</v>
      </c>
      <c r="I207" s="79">
        <v>230</v>
      </c>
      <c r="J207" s="79">
        <v>255</v>
      </c>
      <c r="K207" s="135">
        <f t="shared" si="13"/>
        <v>45</v>
      </c>
      <c r="L207" s="79">
        <v>300</v>
      </c>
      <c r="M207" s="79">
        <v>260</v>
      </c>
      <c r="N207" s="135">
        <f t="shared" si="14"/>
        <v>-9</v>
      </c>
      <c r="O207" s="79">
        <v>251</v>
      </c>
      <c r="P207" s="111">
        <v>0.08</v>
      </c>
      <c r="Q207" s="81">
        <v>0</v>
      </c>
      <c r="R207" s="82">
        <v>0</v>
      </c>
      <c r="S207" s="82">
        <v>0</v>
      </c>
      <c r="T207" s="82">
        <v>0</v>
      </c>
      <c r="U207" s="82">
        <v>0</v>
      </c>
      <c r="V207" s="81">
        <v>0</v>
      </c>
      <c r="W207" s="83">
        <v>0</v>
      </c>
      <c r="X207" s="82">
        <v>35.4</v>
      </c>
      <c r="Y207" s="82">
        <v>389</v>
      </c>
      <c r="Z207" s="82">
        <v>2.9</v>
      </c>
      <c r="AA207" s="81">
        <v>0</v>
      </c>
      <c r="AB207" s="82">
        <v>0</v>
      </c>
      <c r="AC207" s="81">
        <v>0.1</v>
      </c>
      <c r="AD207" s="83">
        <v>0.1</v>
      </c>
      <c r="AE207" s="84">
        <f t="shared" si="15"/>
        <v>56.3</v>
      </c>
    </row>
    <row r="208" spans="1:31" x14ac:dyDescent="0.2">
      <c r="A208" s="106" t="s">
        <v>430</v>
      </c>
      <c r="B208" s="55" t="s">
        <v>106</v>
      </c>
      <c r="C208" s="55" t="s">
        <v>100</v>
      </c>
      <c r="D208" s="55">
        <v>12</v>
      </c>
      <c r="E208" s="58"/>
      <c r="F208" s="58"/>
      <c r="G208" s="79">
        <v>226</v>
      </c>
      <c r="H208" s="135">
        <f t="shared" si="12"/>
        <v>-17</v>
      </c>
      <c r="I208" s="79">
        <v>209</v>
      </c>
      <c r="J208" s="79">
        <v>208</v>
      </c>
      <c r="K208" s="135">
        <f t="shared" si="13"/>
        <v>46</v>
      </c>
      <c r="L208" s="79">
        <v>254</v>
      </c>
      <c r="M208" s="79">
        <v>211</v>
      </c>
      <c r="N208" s="135">
        <f t="shared" si="14"/>
        <v>89</v>
      </c>
      <c r="O208" s="79">
        <v>300</v>
      </c>
      <c r="P208" s="111">
        <v>0.19</v>
      </c>
      <c r="Q208" s="81">
        <v>278</v>
      </c>
      <c r="R208" s="82">
        <v>211</v>
      </c>
      <c r="S208" s="82">
        <v>3232</v>
      </c>
      <c r="T208" s="82">
        <v>20.9</v>
      </c>
      <c r="U208" s="82">
        <v>17.3</v>
      </c>
      <c r="V208" s="81">
        <v>345</v>
      </c>
      <c r="W208" s="83">
        <v>1.7</v>
      </c>
      <c r="X208" s="82">
        <v>0</v>
      </c>
      <c r="Y208" s="82">
        <v>0</v>
      </c>
      <c r="Z208" s="82">
        <v>0</v>
      </c>
      <c r="AA208" s="81">
        <v>0</v>
      </c>
      <c r="AB208" s="82">
        <v>0</v>
      </c>
      <c r="AC208" s="81">
        <v>0.5</v>
      </c>
      <c r="AD208" s="83">
        <v>5.3</v>
      </c>
      <c r="AE208" s="84">
        <f t="shared" si="15"/>
        <v>230.67999999999998</v>
      </c>
    </row>
    <row r="209" spans="1:31" x14ac:dyDescent="0.2">
      <c r="A209" s="106" t="s">
        <v>146</v>
      </c>
      <c r="B209" s="55" t="s">
        <v>107</v>
      </c>
      <c r="C209" s="55" t="s">
        <v>44</v>
      </c>
      <c r="D209" s="55">
        <v>9</v>
      </c>
      <c r="E209" s="58"/>
      <c r="F209" s="58"/>
      <c r="G209" s="79">
        <v>228</v>
      </c>
      <c r="H209" s="135">
        <f t="shared" si="12"/>
        <v>4</v>
      </c>
      <c r="I209" s="79">
        <v>232</v>
      </c>
      <c r="J209" s="79">
        <v>202</v>
      </c>
      <c r="K209" s="135">
        <f t="shared" si="13"/>
        <v>49</v>
      </c>
      <c r="L209" s="79">
        <v>251</v>
      </c>
      <c r="M209" s="79">
        <v>188</v>
      </c>
      <c r="N209" s="135">
        <f t="shared" si="14"/>
        <v>16</v>
      </c>
      <c r="O209" s="79">
        <v>204</v>
      </c>
      <c r="P209" s="111">
        <v>0.06</v>
      </c>
      <c r="Q209" s="81">
        <v>0</v>
      </c>
      <c r="R209" s="82">
        <v>0</v>
      </c>
      <c r="S209" s="82">
        <v>0</v>
      </c>
      <c r="T209" s="82">
        <v>0</v>
      </c>
      <c r="U209" s="82">
        <v>0</v>
      </c>
      <c r="V209" s="81">
        <v>0</v>
      </c>
      <c r="W209" s="83">
        <v>0</v>
      </c>
      <c r="X209" s="82">
        <v>53.2</v>
      </c>
      <c r="Y209" s="82">
        <v>585</v>
      </c>
      <c r="Z209" s="82">
        <v>3.1</v>
      </c>
      <c r="AA209" s="81">
        <v>0</v>
      </c>
      <c r="AB209" s="82">
        <v>0</v>
      </c>
      <c r="AC209" s="81">
        <v>0.1</v>
      </c>
      <c r="AD209" s="83">
        <v>0.5</v>
      </c>
      <c r="AE209" s="84">
        <f t="shared" si="15"/>
        <v>76.3</v>
      </c>
    </row>
    <row r="210" spans="1:31" x14ac:dyDescent="0.2">
      <c r="A210" s="106" t="s">
        <v>92</v>
      </c>
      <c r="B210" s="55" t="s">
        <v>107</v>
      </c>
      <c r="C210" s="55" t="s">
        <v>97</v>
      </c>
      <c r="D210" s="55">
        <v>12</v>
      </c>
      <c r="E210" s="58"/>
      <c r="F210" s="58"/>
      <c r="G210" s="79">
        <v>229</v>
      </c>
      <c r="H210" s="135">
        <f t="shared" si="12"/>
        <v>11</v>
      </c>
      <c r="I210" s="79">
        <v>240</v>
      </c>
      <c r="J210" s="79">
        <v>225</v>
      </c>
      <c r="K210" s="135">
        <f t="shared" si="13"/>
        <v>71</v>
      </c>
      <c r="L210" s="79">
        <v>296</v>
      </c>
      <c r="M210" s="79">
        <v>231</v>
      </c>
      <c r="N210" s="135">
        <f t="shared" si="14"/>
        <v>14</v>
      </c>
      <c r="O210" s="79">
        <v>245</v>
      </c>
      <c r="P210" s="111">
        <v>0.11</v>
      </c>
      <c r="Q210" s="81">
        <v>0</v>
      </c>
      <c r="R210" s="82">
        <v>0</v>
      </c>
      <c r="S210" s="82">
        <v>0</v>
      </c>
      <c r="T210" s="82">
        <v>0</v>
      </c>
      <c r="U210" s="82">
        <v>0</v>
      </c>
      <c r="V210" s="81">
        <v>0</v>
      </c>
      <c r="W210" s="83">
        <v>0</v>
      </c>
      <c r="X210" s="82">
        <v>36.1</v>
      </c>
      <c r="Y210" s="82">
        <v>387</v>
      </c>
      <c r="Z210" s="82">
        <v>2.5</v>
      </c>
      <c r="AA210" s="81">
        <v>0</v>
      </c>
      <c r="AB210" s="82">
        <v>0</v>
      </c>
      <c r="AC210" s="81">
        <v>0.1</v>
      </c>
      <c r="AD210" s="83">
        <v>0.1</v>
      </c>
      <c r="AE210" s="84">
        <f t="shared" si="15"/>
        <v>53.7</v>
      </c>
    </row>
    <row r="211" spans="1:31" x14ac:dyDescent="0.2">
      <c r="A211" s="106" t="s">
        <v>339</v>
      </c>
      <c r="B211" s="55" t="s">
        <v>106</v>
      </c>
      <c r="C211" s="55" t="s">
        <v>11</v>
      </c>
      <c r="D211" s="55">
        <v>7</v>
      </c>
      <c r="E211" s="58"/>
      <c r="F211" s="58"/>
      <c r="G211" s="79">
        <v>231</v>
      </c>
      <c r="H211" s="135">
        <f t="shared" si="12"/>
        <v>-16</v>
      </c>
      <c r="I211" s="79">
        <v>215</v>
      </c>
      <c r="J211" s="79">
        <v>300</v>
      </c>
      <c r="K211" s="135">
        <f t="shared" si="13"/>
        <v>-7</v>
      </c>
      <c r="L211" s="79">
        <v>293</v>
      </c>
      <c r="M211" s="79">
        <v>270</v>
      </c>
      <c r="N211" s="135">
        <f t="shared" si="14"/>
        <v>-22</v>
      </c>
      <c r="O211" s="79">
        <v>248</v>
      </c>
      <c r="P211" s="111">
        <v>0.06</v>
      </c>
      <c r="Q211" s="81">
        <v>294</v>
      </c>
      <c r="R211" s="82">
        <v>250</v>
      </c>
      <c r="S211" s="82">
        <v>3503</v>
      </c>
      <c r="T211" s="82">
        <v>19.899999999999999</v>
      </c>
      <c r="U211" s="82">
        <v>18.7</v>
      </c>
      <c r="V211" s="81">
        <v>39.9</v>
      </c>
      <c r="W211" s="83">
        <v>0.6</v>
      </c>
      <c r="X211" s="82">
        <v>0</v>
      </c>
      <c r="Y211" s="82">
        <v>0</v>
      </c>
      <c r="Z211" s="82">
        <v>0</v>
      </c>
      <c r="AA211" s="81">
        <v>0</v>
      </c>
      <c r="AB211" s="82">
        <v>0</v>
      </c>
      <c r="AC211" s="81">
        <v>0.5</v>
      </c>
      <c r="AD211" s="83">
        <v>3.2</v>
      </c>
      <c r="AE211" s="84">
        <f t="shared" si="15"/>
        <v>203.21</v>
      </c>
    </row>
    <row r="212" spans="1:31" x14ac:dyDescent="0.2">
      <c r="A212" s="106" t="s">
        <v>436</v>
      </c>
      <c r="B212" s="55" t="s">
        <v>107</v>
      </c>
      <c r="C212" s="55" t="s">
        <v>97</v>
      </c>
      <c r="D212" s="55">
        <v>12</v>
      </c>
      <c r="E212" s="58"/>
      <c r="F212" s="58"/>
      <c r="G212" s="79">
        <v>236</v>
      </c>
      <c r="H212" s="135">
        <f t="shared" si="12"/>
        <v>5</v>
      </c>
      <c r="I212" s="79">
        <v>241</v>
      </c>
      <c r="J212" s="79">
        <v>217</v>
      </c>
      <c r="K212" s="135">
        <f t="shared" si="13"/>
        <v>39</v>
      </c>
      <c r="L212" s="79">
        <v>256</v>
      </c>
      <c r="M212" s="79">
        <v>204</v>
      </c>
      <c r="N212" s="135">
        <f t="shared" si="14"/>
        <v>20</v>
      </c>
      <c r="O212" s="79">
        <v>224</v>
      </c>
      <c r="P212" s="111">
        <v>0.03</v>
      </c>
      <c r="Q212" s="81">
        <v>0</v>
      </c>
      <c r="R212" s="82">
        <v>0</v>
      </c>
      <c r="S212" s="82">
        <v>0</v>
      </c>
      <c r="T212" s="82">
        <v>0</v>
      </c>
      <c r="U212" s="82">
        <v>0</v>
      </c>
      <c r="V212" s="81">
        <v>0</v>
      </c>
      <c r="W212" s="83">
        <v>0</v>
      </c>
      <c r="X212" s="82">
        <v>36.9</v>
      </c>
      <c r="Y212" s="82">
        <v>439</v>
      </c>
      <c r="Z212" s="82">
        <v>3.2</v>
      </c>
      <c r="AA212" s="81">
        <v>0</v>
      </c>
      <c r="AB212" s="82">
        <v>0</v>
      </c>
      <c r="AC212" s="81">
        <v>0.1</v>
      </c>
      <c r="AD212" s="83">
        <v>0.3</v>
      </c>
      <c r="AE212" s="84">
        <f t="shared" si="15"/>
        <v>62.7</v>
      </c>
    </row>
    <row r="213" spans="1:31" x14ac:dyDescent="0.2">
      <c r="A213" s="106" t="s">
        <v>340</v>
      </c>
      <c r="B213" s="55" t="s">
        <v>106</v>
      </c>
      <c r="C213" s="55" t="s">
        <v>33</v>
      </c>
      <c r="D213" s="55">
        <v>5</v>
      </c>
      <c r="E213" s="58"/>
      <c r="F213" s="58"/>
      <c r="G213" s="79">
        <v>237</v>
      </c>
      <c r="H213" s="135">
        <f t="shared" si="12"/>
        <v>-19</v>
      </c>
      <c r="I213" s="79">
        <v>218</v>
      </c>
      <c r="J213" s="79">
        <v>261</v>
      </c>
      <c r="K213" s="135">
        <f t="shared" si="13"/>
        <v>-2</v>
      </c>
      <c r="L213" s="79">
        <v>259</v>
      </c>
      <c r="M213" s="79">
        <v>262</v>
      </c>
      <c r="N213" s="135">
        <f t="shared" si="14"/>
        <v>-5</v>
      </c>
      <c r="O213" s="79">
        <v>257</v>
      </c>
      <c r="P213" s="111">
        <v>0.08</v>
      </c>
      <c r="Q213" s="81">
        <v>213</v>
      </c>
      <c r="R213" s="82">
        <v>158</v>
      </c>
      <c r="S213" s="82">
        <v>2419</v>
      </c>
      <c r="T213" s="82">
        <v>12.6</v>
      </c>
      <c r="U213" s="82">
        <v>10.7</v>
      </c>
      <c r="V213" s="81">
        <v>223</v>
      </c>
      <c r="W213" s="83">
        <v>0.5</v>
      </c>
      <c r="X213" s="82">
        <v>0</v>
      </c>
      <c r="Y213" s="82">
        <v>0</v>
      </c>
      <c r="Z213" s="82">
        <v>0</v>
      </c>
      <c r="AA213" s="81">
        <v>0</v>
      </c>
      <c r="AB213" s="82">
        <v>0</v>
      </c>
      <c r="AC213" s="81">
        <v>0.3</v>
      </c>
      <c r="AD213" s="83">
        <v>4</v>
      </c>
      <c r="AE213" s="84">
        <f t="shared" si="15"/>
        <v>154.36000000000001</v>
      </c>
    </row>
    <row r="214" spans="1:31" x14ac:dyDescent="0.2">
      <c r="A214" s="106" t="s">
        <v>438</v>
      </c>
      <c r="B214" s="55" t="s">
        <v>105</v>
      </c>
      <c r="C214" s="55" t="s">
        <v>42</v>
      </c>
      <c r="D214" s="55">
        <v>8</v>
      </c>
      <c r="E214" s="58"/>
      <c r="F214" s="58"/>
      <c r="G214" s="79">
        <v>241</v>
      </c>
      <c r="H214" s="135">
        <f t="shared" si="12"/>
        <v>-4</v>
      </c>
      <c r="I214" s="79">
        <v>237</v>
      </c>
      <c r="J214" s="79">
        <v>263</v>
      </c>
      <c r="K214" s="135">
        <f t="shared" si="13"/>
        <v>22</v>
      </c>
      <c r="L214" s="79">
        <v>285</v>
      </c>
      <c r="M214" s="79">
        <v>300</v>
      </c>
      <c r="N214" s="135">
        <f t="shared" si="14"/>
        <v>0</v>
      </c>
      <c r="O214" s="79">
        <v>300</v>
      </c>
      <c r="P214" s="111">
        <v>0.01</v>
      </c>
      <c r="Q214" s="81">
        <v>0</v>
      </c>
      <c r="R214" s="82">
        <v>0</v>
      </c>
      <c r="S214" s="82">
        <v>0</v>
      </c>
      <c r="T214" s="82">
        <v>0</v>
      </c>
      <c r="U214" s="82">
        <v>0</v>
      </c>
      <c r="V214" s="81">
        <v>0</v>
      </c>
      <c r="W214" s="83">
        <v>0</v>
      </c>
      <c r="X214" s="82">
        <v>14.3</v>
      </c>
      <c r="Y214" s="82">
        <v>229</v>
      </c>
      <c r="Z214" s="82">
        <v>1.2</v>
      </c>
      <c r="AA214" s="81">
        <v>0</v>
      </c>
      <c r="AB214" s="82">
        <v>0</v>
      </c>
      <c r="AC214" s="81">
        <v>0</v>
      </c>
      <c r="AD214" s="83">
        <v>0.1</v>
      </c>
      <c r="AE214" s="84">
        <f t="shared" si="15"/>
        <v>29.9</v>
      </c>
    </row>
    <row r="215" spans="1:31" x14ac:dyDescent="0.2">
      <c r="A215" s="106" t="s">
        <v>348</v>
      </c>
      <c r="B215" s="55" t="s">
        <v>107</v>
      </c>
      <c r="C215" s="55" t="s">
        <v>100</v>
      </c>
      <c r="D215" s="55">
        <v>12</v>
      </c>
      <c r="E215" s="58"/>
      <c r="F215" s="58"/>
      <c r="G215" s="79">
        <v>248</v>
      </c>
      <c r="H215" s="135">
        <f t="shared" si="12"/>
        <v>5</v>
      </c>
      <c r="I215" s="79">
        <v>253</v>
      </c>
      <c r="J215" s="79">
        <v>233</v>
      </c>
      <c r="K215" s="135">
        <f t="shared" si="13"/>
        <v>-17</v>
      </c>
      <c r="L215" s="79">
        <v>216</v>
      </c>
      <c r="M215" s="79">
        <v>244</v>
      </c>
      <c r="N215" s="135">
        <f t="shared" si="14"/>
        <v>0</v>
      </c>
      <c r="O215" s="79">
        <v>244</v>
      </c>
      <c r="P215" s="111">
        <v>0.06</v>
      </c>
      <c r="Q215" s="81">
        <v>0</v>
      </c>
      <c r="R215" s="82">
        <v>0</v>
      </c>
      <c r="S215" s="82">
        <v>0</v>
      </c>
      <c r="T215" s="82">
        <v>0</v>
      </c>
      <c r="U215" s="82">
        <v>0</v>
      </c>
      <c r="V215" s="81">
        <v>0</v>
      </c>
      <c r="W215" s="83">
        <v>0</v>
      </c>
      <c r="X215" s="82">
        <v>41</v>
      </c>
      <c r="Y215" s="82">
        <v>477</v>
      </c>
      <c r="Z215" s="82">
        <v>3.8</v>
      </c>
      <c r="AA215" s="81">
        <v>0</v>
      </c>
      <c r="AB215" s="82">
        <v>0</v>
      </c>
      <c r="AC215" s="81">
        <v>0.1</v>
      </c>
      <c r="AD215" s="83">
        <v>0.3</v>
      </c>
      <c r="AE215" s="84">
        <f t="shared" si="15"/>
        <v>70.100000000000009</v>
      </c>
    </row>
    <row r="216" spans="1:31" x14ac:dyDescent="0.2">
      <c r="A216" s="106" t="s">
        <v>317</v>
      </c>
      <c r="B216" s="55" t="s">
        <v>106</v>
      </c>
      <c r="C216" s="55" t="s">
        <v>42</v>
      </c>
      <c r="D216" s="55">
        <v>8</v>
      </c>
      <c r="E216" s="58"/>
      <c r="F216" s="58"/>
      <c r="G216" s="79">
        <v>254</v>
      </c>
      <c r="H216" s="135">
        <f t="shared" si="12"/>
        <v>7</v>
      </c>
      <c r="I216" s="79">
        <v>261</v>
      </c>
      <c r="J216" s="79">
        <v>300</v>
      </c>
      <c r="K216" s="135">
        <f t="shared" si="13"/>
        <v>0</v>
      </c>
      <c r="L216" s="79">
        <v>300</v>
      </c>
      <c r="M216" s="79">
        <v>300</v>
      </c>
      <c r="N216" s="135">
        <f t="shared" si="14"/>
        <v>0</v>
      </c>
      <c r="O216" s="79">
        <v>300</v>
      </c>
      <c r="P216" s="111">
        <v>0.03</v>
      </c>
      <c r="Q216" s="81">
        <v>3.1</v>
      </c>
      <c r="R216" s="82">
        <v>2.2999999999999998</v>
      </c>
      <c r="S216" s="82">
        <v>35.700000000000003</v>
      </c>
      <c r="T216" s="82">
        <v>0.2</v>
      </c>
      <c r="U216" s="82">
        <v>0.2</v>
      </c>
      <c r="V216" s="81">
        <v>1.3</v>
      </c>
      <c r="W216" s="83">
        <v>0</v>
      </c>
      <c r="X216" s="82">
        <v>0</v>
      </c>
      <c r="Y216" s="82">
        <v>0</v>
      </c>
      <c r="Z216" s="82">
        <v>0</v>
      </c>
      <c r="AA216" s="81">
        <v>0</v>
      </c>
      <c r="AB216" s="82">
        <v>0</v>
      </c>
      <c r="AC216" s="81">
        <v>0</v>
      </c>
      <c r="AD216" s="83">
        <v>0</v>
      </c>
      <c r="AE216" s="84">
        <f t="shared" si="15"/>
        <v>2.1579999999999999</v>
      </c>
    </row>
    <row r="217" spans="1:31" x14ac:dyDescent="0.2">
      <c r="A217" s="106" t="s">
        <v>77</v>
      </c>
      <c r="B217" s="55" t="s">
        <v>104</v>
      </c>
      <c r="C217" s="55" t="s">
        <v>245</v>
      </c>
      <c r="D217" s="55">
        <v>5</v>
      </c>
      <c r="E217" s="58"/>
      <c r="F217" s="58"/>
      <c r="G217" s="79">
        <v>256</v>
      </c>
      <c r="H217" s="135">
        <f t="shared" si="12"/>
        <v>7</v>
      </c>
      <c r="I217" s="79">
        <v>263</v>
      </c>
      <c r="J217" s="79">
        <v>300</v>
      </c>
      <c r="K217" s="135">
        <f t="shared" si="13"/>
        <v>-74</v>
      </c>
      <c r="L217" s="79">
        <v>226</v>
      </c>
      <c r="M217" s="79">
        <v>300</v>
      </c>
      <c r="N217" s="135">
        <f t="shared" si="14"/>
        <v>0</v>
      </c>
      <c r="O217" s="79">
        <v>300</v>
      </c>
      <c r="P217" s="111">
        <v>0.06</v>
      </c>
      <c r="Q217" s="81">
        <v>0</v>
      </c>
      <c r="R217" s="82">
        <v>0</v>
      </c>
      <c r="S217" s="82">
        <v>0</v>
      </c>
      <c r="T217" s="82">
        <v>0</v>
      </c>
      <c r="U217" s="82">
        <v>0</v>
      </c>
      <c r="V217" s="81">
        <v>18.899999999999999</v>
      </c>
      <c r="W217" s="83">
        <v>0.2</v>
      </c>
      <c r="X217" s="82">
        <v>0</v>
      </c>
      <c r="Y217" s="82">
        <v>0</v>
      </c>
      <c r="Z217" s="82">
        <v>0</v>
      </c>
      <c r="AA217" s="81">
        <v>0</v>
      </c>
      <c r="AB217" s="82">
        <v>0</v>
      </c>
      <c r="AC217" s="81">
        <v>0</v>
      </c>
      <c r="AD217" s="83">
        <v>0</v>
      </c>
      <c r="AE217" s="84">
        <f t="shared" si="15"/>
        <v>3.09</v>
      </c>
    </row>
    <row r="218" spans="1:31" x14ac:dyDescent="0.2">
      <c r="A218" s="106" t="s">
        <v>347</v>
      </c>
      <c r="B218" s="55" t="s">
        <v>107</v>
      </c>
      <c r="C218" s="55" t="s">
        <v>14</v>
      </c>
      <c r="D218" s="55">
        <v>9</v>
      </c>
      <c r="E218" s="58"/>
      <c r="F218" s="58"/>
      <c r="G218" s="79">
        <v>263</v>
      </c>
      <c r="H218" s="135">
        <f t="shared" si="12"/>
        <v>7</v>
      </c>
      <c r="I218" s="79">
        <v>270</v>
      </c>
      <c r="J218" s="79">
        <v>324</v>
      </c>
      <c r="K218" s="135">
        <f t="shared" si="13"/>
        <v>-72</v>
      </c>
      <c r="L218" s="79">
        <v>252</v>
      </c>
      <c r="M218" s="79">
        <v>291</v>
      </c>
      <c r="N218" s="135">
        <f t="shared" si="14"/>
        <v>9</v>
      </c>
      <c r="O218" s="79">
        <v>300</v>
      </c>
      <c r="P218" s="111">
        <v>0.03</v>
      </c>
      <c r="Q218" s="81">
        <v>0</v>
      </c>
      <c r="R218" s="82">
        <v>0</v>
      </c>
      <c r="S218" s="82">
        <v>0</v>
      </c>
      <c r="T218" s="82">
        <v>0</v>
      </c>
      <c r="U218" s="82">
        <v>0</v>
      </c>
      <c r="V218" s="81">
        <v>0</v>
      </c>
      <c r="W218" s="83">
        <v>0</v>
      </c>
      <c r="X218" s="82">
        <v>34.299999999999997</v>
      </c>
      <c r="Y218" s="82">
        <v>358</v>
      </c>
      <c r="Z218" s="82">
        <v>3.7</v>
      </c>
      <c r="AA218" s="81">
        <v>0</v>
      </c>
      <c r="AB218" s="82">
        <v>0</v>
      </c>
      <c r="AC218" s="81">
        <v>0.1</v>
      </c>
      <c r="AD218" s="83">
        <v>0.3</v>
      </c>
      <c r="AE218" s="84">
        <f t="shared" si="15"/>
        <v>57.6</v>
      </c>
    </row>
    <row r="219" spans="1:31" x14ac:dyDescent="0.2">
      <c r="A219" s="106" t="s">
        <v>362</v>
      </c>
      <c r="B219" s="55" t="s">
        <v>107</v>
      </c>
      <c r="C219" s="55" t="s">
        <v>227</v>
      </c>
      <c r="D219" s="55">
        <v>11</v>
      </c>
      <c r="E219" s="58"/>
      <c r="F219" s="58"/>
      <c r="G219" s="79">
        <v>264</v>
      </c>
      <c r="H219" s="135">
        <f t="shared" si="12"/>
        <v>7</v>
      </c>
      <c r="I219" s="79">
        <v>271</v>
      </c>
      <c r="J219" s="79">
        <v>300</v>
      </c>
      <c r="K219" s="135">
        <f t="shared" si="13"/>
        <v>-24</v>
      </c>
      <c r="L219" s="79">
        <v>276</v>
      </c>
      <c r="M219" s="79">
        <v>300</v>
      </c>
      <c r="N219" s="135">
        <f t="shared" si="14"/>
        <v>0</v>
      </c>
      <c r="O219" s="79">
        <v>300</v>
      </c>
      <c r="P219" s="111">
        <v>0.01</v>
      </c>
      <c r="Q219" s="81">
        <v>0</v>
      </c>
      <c r="R219" s="82">
        <v>0</v>
      </c>
      <c r="S219" s="82">
        <v>0</v>
      </c>
      <c r="T219" s="82">
        <v>0</v>
      </c>
      <c r="U219" s="82">
        <v>0</v>
      </c>
      <c r="V219" s="81">
        <v>0</v>
      </c>
      <c r="W219" s="83">
        <v>0</v>
      </c>
      <c r="X219" s="82">
        <v>17.5</v>
      </c>
      <c r="Y219" s="82">
        <v>189</v>
      </c>
      <c r="Z219" s="82">
        <v>1.4</v>
      </c>
      <c r="AA219" s="81">
        <v>0</v>
      </c>
      <c r="AB219" s="82">
        <v>0</v>
      </c>
      <c r="AC219" s="81">
        <v>0</v>
      </c>
      <c r="AD219" s="83">
        <v>0.1</v>
      </c>
      <c r="AE219" s="84">
        <f t="shared" si="15"/>
        <v>27.099999999999998</v>
      </c>
    </row>
    <row r="220" spans="1:31" x14ac:dyDescent="0.2">
      <c r="A220" s="106" t="s">
        <v>151</v>
      </c>
      <c r="B220" s="55" t="s">
        <v>107</v>
      </c>
      <c r="C220" s="55" t="s">
        <v>96</v>
      </c>
      <c r="D220" s="55">
        <v>10</v>
      </c>
      <c r="E220" s="58"/>
      <c r="F220" s="58"/>
      <c r="G220" s="79">
        <v>267</v>
      </c>
      <c r="H220" s="135">
        <f t="shared" si="12"/>
        <v>7</v>
      </c>
      <c r="I220" s="79">
        <v>274</v>
      </c>
      <c r="J220" s="79">
        <v>300</v>
      </c>
      <c r="K220" s="135">
        <f t="shared" si="13"/>
        <v>0</v>
      </c>
      <c r="L220" s="79">
        <v>300</v>
      </c>
      <c r="M220" s="79">
        <v>300</v>
      </c>
      <c r="N220" s="135">
        <f t="shared" si="14"/>
        <v>0</v>
      </c>
      <c r="O220" s="79">
        <v>300</v>
      </c>
      <c r="P220" s="111">
        <v>0.02</v>
      </c>
      <c r="Q220" s="81">
        <v>0</v>
      </c>
      <c r="R220" s="82">
        <v>0</v>
      </c>
      <c r="S220" s="82">
        <v>0</v>
      </c>
      <c r="T220" s="82">
        <v>0</v>
      </c>
      <c r="U220" s="82">
        <v>0</v>
      </c>
      <c r="V220" s="81">
        <v>0</v>
      </c>
      <c r="W220" s="83">
        <v>0</v>
      </c>
      <c r="X220" s="82">
        <v>38.1</v>
      </c>
      <c r="Y220" s="82">
        <v>439</v>
      </c>
      <c r="Z220" s="82">
        <v>2.4</v>
      </c>
      <c r="AA220" s="81">
        <v>0</v>
      </c>
      <c r="AB220" s="82">
        <v>0</v>
      </c>
      <c r="AC220" s="81">
        <v>0.1</v>
      </c>
      <c r="AD220" s="83">
        <v>0.3</v>
      </c>
      <c r="AE220" s="84">
        <f t="shared" si="15"/>
        <v>57.9</v>
      </c>
    </row>
    <row r="221" spans="1:31" x14ac:dyDescent="0.2">
      <c r="A221" s="106" t="s">
        <v>70</v>
      </c>
      <c r="B221" s="55" t="s">
        <v>107</v>
      </c>
      <c r="C221" s="55" t="s">
        <v>22</v>
      </c>
      <c r="D221" s="55">
        <v>8</v>
      </c>
      <c r="E221" s="58"/>
      <c r="F221" s="58"/>
      <c r="G221" s="79">
        <v>270</v>
      </c>
      <c r="H221" s="135">
        <f t="shared" si="12"/>
        <v>7</v>
      </c>
      <c r="I221" s="79">
        <v>277</v>
      </c>
      <c r="J221" s="79">
        <v>300</v>
      </c>
      <c r="K221" s="135">
        <f t="shared" si="13"/>
        <v>0</v>
      </c>
      <c r="L221" s="79">
        <v>300</v>
      </c>
      <c r="M221" s="79">
        <v>300</v>
      </c>
      <c r="N221" s="135">
        <f t="shared" si="14"/>
        <v>0</v>
      </c>
      <c r="O221" s="79">
        <v>300</v>
      </c>
      <c r="P221" s="111">
        <v>0.05</v>
      </c>
      <c r="Q221" s="81">
        <v>0</v>
      </c>
      <c r="R221" s="82">
        <v>0</v>
      </c>
      <c r="S221" s="82">
        <v>0</v>
      </c>
      <c r="T221" s="82">
        <v>0</v>
      </c>
      <c r="U221" s="82">
        <v>0</v>
      </c>
      <c r="V221" s="81">
        <v>0</v>
      </c>
      <c r="W221" s="83">
        <v>0</v>
      </c>
      <c r="X221" s="82">
        <v>38</v>
      </c>
      <c r="Y221" s="82">
        <v>414</v>
      </c>
      <c r="Z221" s="82">
        <v>2.8</v>
      </c>
      <c r="AA221" s="81">
        <v>0</v>
      </c>
      <c r="AB221" s="82">
        <v>0</v>
      </c>
      <c r="AC221" s="81">
        <v>0.1</v>
      </c>
      <c r="AD221" s="83">
        <v>0.3</v>
      </c>
      <c r="AE221" s="84">
        <f t="shared" si="15"/>
        <v>57.8</v>
      </c>
    </row>
    <row r="222" spans="1:31" x14ac:dyDescent="0.2">
      <c r="A222" s="106" t="s">
        <v>156</v>
      </c>
      <c r="B222" s="55" t="s">
        <v>107</v>
      </c>
      <c r="C222" s="55" t="s">
        <v>54</v>
      </c>
      <c r="D222" s="55">
        <v>7</v>
      </c>
      <c r="E222" s="58"/>
      <c r="F222" s="58"/>
      <c r="G222" s="79">
        <v>271</v>
      </c>
      <c r="H222" s="135">
        <f t="shared" si="12"/>
        <v>7</v>
      </c>
      <c r="I222" s="79">
        <v>278</v>
      </c>
      <c r="J222" s="79">
        <v>300</v>
      </c>
      <c r="K222" s="135">
        <f t="shared" si="13"/>
        <v>0</v>
      </c>
      <c r="L222" s="79">
        <v>300</v>
      </c>
      <c r="M222" s="79">
        <v>300</v>
      </c>
      <c r="N222" s="135">
        <f t="shared" si="14"/>
        <v>0</v>
      </c>
      <c r="O222" s="79">
        <v>300</v>
      </c>
      <c r="P222" s="111">
        <v>0.01</v>
      </c>
      <c r="Q222" s="81">
        <v>0</v>
      </c>
      <c r="R222" s="82">
        <v>0</v>
      </c>
      <c r="S222" s="82">
        <v>0</v>
      </c>
      <c r="T222" s="82">
        <v>0</v>
      </c>
      <c r="U222" s="82">
        <v>0</v>
      </c>
      <c r="V222" s="81">
        <v>0</v>
      </c>
      <c r="W222" s="83">
        <v>0</v>
      </c>
      <c r="X222" s="82">
        <v>21.3</v>
      </c>
      <c r="Y222" s="82">
        <v>227</v>
      </c>
      <c r="Z222" s="82">
        <v>2.4</v>
      </c>
      <c r="AA222" s="81">
        <v>0</v>
      </c>
      <c r="AB222" s="82">
        <v>0</v>
      </c>
      <c r="AC222" s="81">
        <v>0.1</v>
      </c>
      <c r="AD222" s="83">
        <v>0.1</v>
      </c>
      <c r="AE222" s="84">
        <f t="shared" si="15"/>
        <v>37.099999999999994</v>
      </c>
    </row>
    <row r="223" spans="1:31" x14ac:dyDescent="0.2">
      <c r="A223" s="106" t="s">
        <v>171</v>
      </c>
      <c r="B223" s="55" t="s">
        <v>107</v>
      </c>
      <c r="C223" s="55" t="s">
        <v>52</v>
      </c>
      <c r="D223" s="55">
        <v>9</v>
      </c>
      <c r="E223" s="58"/>
      <c r="F223" s="58"/>
      <c r="G223" s="79">
        <v>277</v>
      </c>
      <c r="H223" s="135">
        <f t="shared" si="12"/>
        <v>7</v>
      </c>
      <c r="I223" s="79">
        <v>284</v>
      </c>
      <c r="J223" s="79">
        <v>300</v>
      </c>
      <c r="K223" s="135">
        <f t="shared" si="13"/>
        <v>0</v>
      </c>
      <c r="L223" s="79">
        <v>300</v>
      </c>
      <c r="M223" s="79">
        <v>259</v>
      </c>
      <c r="N223" s="135">
        <f t="shared" si="14"/>
        <v>41</v>
      </c>
      <c r="O223" s="79">
        <v>300</v>
      </c>
      <c r="P223" s="111">
        <v>0.01</v>
      </c>
      <c r="Q223" s="81">
        <v>0</v>
      </c>
      <c r="R223" s="82">
        <v>0</v>
      </c>
      <c r="S223" s="82">
        <v>0</v>
      </c>
      <c r="T223" s="82">
        <v>0</v>
      </c>
      <c r="U223" s="82">
        <v>0</v>
      </c>
      <c r="V223" s="81">
        <v>0</v>
      </c>
      <c r="W223" s="83">
        <v>0</v>
      </c>
      <c r="X223" s="82">
        <v>26.2</v>
      </c>
      <c r="Y223" s="82">
        <v>363</v>
      </c>
      <c r="Z223" s="82">
        <v>2.2000000000000002</v>
      </c>
      <c r="AA223" s="81">
        <v>0</v>
      </c>
      <c r="AB223" s="82">
        <v>0</v>
      </c>
      <c r="AC223" s="81">
        <v>0</v>
      </c>
      <c r="AD223" s="83">
        <v>0.3</v>
      </c>
      <c r="AE223" s="84">
        <f t="shared" si="15"/>
        <v>48.9</v>
      </c>
    </row>
    <row r="224" spans="1:31" x14ac:dyDescent="0.2">
      <c r="A224" s="106" t="s">
        <v>321</v>
      </c>
      <c r="B224" s="55" t="s">
        <v>104</v>
      </c>
      <c r="C224" s="55" t="s">
        <v>48</v>
      </c>
      <c r="D224" s="55">
        <v>10</v>
      </c>
      <c r="E224" s="58"/>
      <c r="F224" s="58"/>
      <c r="G224" s="79">
        <v>300</v>
      </c>
      <c r="H224" s="135">
        <f t="shared" si="12"/>
        <v>-87</v>
      </c>
      <c r="I224" s="79">
        <v>213</v>
      </c>
      <c r="J224" s="79">
        <v>216</v>
      </c>
      <c r="K224" s="135">
        <f t="shared" si="13"/>
        <v>-52</v>
      </c>
      <c r="L224" s="79">
        <v>164</v>
      </c>
      <c r="M224" s="79">
        <v>226</v>
      </c>
      <c r="N224" s="135">
        <f t="shared" si="14"/>
        <v>-46</v>
      </c>
      <c r="O224" s="79">
        <v>180</v>
      </c>
      <c r="P224" s="111">
        <v>0.01</v>
      </c>
      <c r="Q224" s="81">
        <v>0</v>
      </c>
      <c r="R224" s="82">
        <v>0</v>
      </c>
      <c r="S224" s="82">
        <v>0</v>
      </c>
      <c r="T224" s="82">
        <v>0</v>
      </c>
      <c r="U224" s="82">
        <v>0</v>
      </c>
      <c r="V224" s="81">
        <v>0</v>
      </c>
      <c r="W224" s="83">
        <v>0</v>
      </c>
      <c r="X224" s="82">
        <v>0</v>
      </c>
      <c r="Y224" s="82">
        <v>0</v>
      </c>
      <c r="Z224" s="82">
        <v>0</v>
      </c>
      <c r="AA224" s="81">
        <v>0</v>
      </c>
      <c r="AB224" s="82">
        <v>0</v>
      </c>
      <c r="AC224" s="81">
        <v>0</v>
      </c>
      <c r="AD224" s="83">
        <v>0</v>
      </c>
      <c r="AE224" s="84">
        <f t="shared" si="15"/>
        <v>0</v>
      </c>
    </row>
    <row r="225" spans="1:31" x14ac:dyDescent="0.2">
      <c r="A225" s="106" t="s">
        <v>337</v>
      </c>
      <c r="B225" s="55" t="s">
        <v>104</v>
      </c>
      <c r="C225" s="55" t="s">
        <v>101</v>
      </c>
      <c r="D225" s="55">
        <v>12</v>
      </c>
      <c r="E225" s="58"/>
      <c r="F225" s="58"/>
      <c r="G225" s="79">
        <v>300</v>
      </c>
      <c r="H225" s="135">
        <f t="shared" si="12"/>
        <v>-98</v>
      </c>
      <c r="I225" s="79">
        <v>202</v>
      </c>
      <c r="J225" s="79">
        <v>205</v>
      </c>
      <c r="K225" s="135">
        <f t="shared" si="13"/>
        <v>-21</v>
      </c>
      <c r="L225" s="79">
        <v>184</v>
      </c>
      <c r="M225" s="79">
        <v>214</v>
      </c>
      <c r="N225" s="135">
        <f t="shared" si="14"/>
        <v>-24</v>
      </c>
      <c r="O225" s="79">
        <v>190</v>
      </c>
      <c r="P225" s="111">
        <v>0.01</v>
      </c>
      <c r="Q225" s="81">
        <v>0</v>
      </c>
      <c r="R225" s="82">
        <v>0</v>
      </c>
      <c r="S225" s="82">
        <v>0</v>
      </c>
      <c r="T225" s="82">
        <v>0</v>
      </c>
      <c r="U225" s="82">
        <v>0</v>
      </c>
      <c r="V225" s="81">
        <v>257</v>
      </c>
      <c r="W225" s="83">
        <v>1.8</v>
      </c>
      <c r="X225" s="82">
        <v>21.3</v>
      </c>
      <c r="Y225" s="82">
        <v>188</v>
      </c>
      <c r="Z225" s="82">
        <v>0.8</v>
      </c>
      <c r="AA225" s="81">
        <v>0</v>
      </c>
      <c r="AB225" s="82">
        <v>0</v>
      </c>
      <c r="AC225" s="81">
        <v>0.1</v>
      </c>
      <c r="AD225" s="83">
        <v>0.2</v>
      </c>
      <c r="AE225" s="84">
        <f t="shared" si="15"/>
        <v>59.9</v>
      </c>
    </row>
    <row r="226" spans="1:31" x14ac:dyDescent="0.2">
      <c r="A226" s="106" t="s">
        <v>310</v>
      </c>
      <c r="B226" s="55" t="s">
        <v>105</v>
      </c>
      <c r="C226" s="55" t="s">
        <v>101</v>
      </c>
      <c r="D226" s="55">
        <v>12</v>
      </c>
      <c r="E226" s="58"/>
      <c r="F226" s="58"/>
      <c r="G226" s="79">
        <v>300</v>
      </c>
      <c r="H226" s="135">
        <f t="shared" si="12"/>
        <v>-99</v>
      </c>
      <c r="I226" s="79">
        <v>201</v>
      </c>
      <c r="J226" s="79">
        <v>268</v>
      </c>
      <c r="K226" s="135">
        <f t="shared" si="13"/>
        <v>21</v>
      </c>
      <c r="L226" s="79">
        <v>289</v>
      </c>
      <c r="M226" s="79">
        <v>224</v>
      </c>
      <c r="N226" s="135">
        <f t="shared" si="14"/>
        <v>76</v>
      </c>
      <c r="O226" s="79">
        <v>300</v>
      </c>
      <c r="P226" s="111">
        <v>0.01</v>
      </c>
      <c r="Q226" s="81">
        <v>0</v>
      </c>
      <c r="R226" s="82">
        <v>0</v>
      </c>
      <c r="S226" s="82">
        <v>0</v>
      </c>
      <c r="T226" s="82">
        <v>0</v>
      </c>
      <c r="U226" s="82">
        <v>0</v>
      </c>
      <c r="V226" s="81">
        <v>0</v>
      </c>
      <c r="W226" s="83">
        <v>0</v>
      </c>
      <c r="X226" s="82">
        <v>29.4</v>
      </c>
      <c r="Y226" s="82">
        <v>418</v>
      </c>
      <c r="Z226" s="82">
        <v>3</v>
      </c>
      <c r="AA226" s="81">
        <v>0</v>
      </c>
      <c r="AB226" s="82">
        <v>0</v>
      </c>
      <c r="AC226" s="81">
        <v>0.1</v>
      </c>
      <c r="AD226" s="83">
        <v>0.2</v>
      </c>
      <c r="AE226" s="84">
        <f t="shared" si="15"/>
        <v>59.6</v>
      </c>
    </row>
    <row r="227" spans="1:31" x14ac:dyDescent="0.2">
      <c r="A227" s="106" t="s">
        <v>457</v>
      </c>
      <c r="B227" s="55" t="s">
        <v>104</v>
      </c>
      <c r="C227" s="55" t="s">
        <v>44</v>
      </c>
      <c r="D227" s="55">
        <v>9</v>
      </c>
      <c r="E227" s="58"/>
      <c r="F227" s="58"/>
      <c r="G227" s="79">
        <v>300</v>
      </c>
      <c r="H227" s="135">
        <f t="shared" si="12"/>
        <v>-84</v>
      </c>
      <c r="I227" s="79">
        <v>216</v>
      </c>
      <c r="J227" s="79">
        <v>287</v>
      </c>
      <c r="K227" s="135">
        <f t="shared" si="13"/>
        <v>-69</v>
      </c>
      <c r="L227" s="79">
        <v>218</v>
      </c>
      <c r="M227" s="79">
        <v>300</v>
      </c>
      <c r="N227" s="135">
        <f t="shared" si="14"/>
        <v>-81</v>
      </c>
      <c r="O227" s="79">
        <v>219</v>
      </c>
      <c r="P227" s="111">
        <v>0.01</v>
      </c>
      <c r="Q227" s="81">
        <v>0</v>
      </c>
      <c r="R227" s="82">
        <v>0</v>
      </c>
      <c r="S227" s="82">
        <v>0</v>
      </c>
      <c r="T227" s="82">
        <v>0</v>
      </c>
      <c r="U227" s="82">
        <v>0</v>
      </c>
      <c r="V227" s="81">
        <v>319</v>
      </c>
      <c r="W227" s="83">
        <v>1.2</v>
      </c>
      <c r="X227" s="82">
        <v>7</v>
      </c>
      <c r="Y227" s="82">
        <v>54.8</v>
      </c>
      <c r="Z227" s="82">
        <v>0.2</v>
      </c>
      <c r="AA227" s="81">
        <v>0</v>
      </c>
      <c r="AB227" s="82">
        <v>0</v>
      </c>
      <c r="AC227" s="81">
        <v>0</v>
      </c>
      <c r="AD227" s="83">
        <v>0.2</v>
      </c>
      <c r="AE227" s="84">
        <f t="shared" si="15"/>
        <v>45.379999999999995</v>
      </c>
    </row>
    <row r="228" spans="1:31" x14ac:dyDescent="0.2">
      <c r="A228" s="106" t="s">
        <v>440</v>
      </c>
      <c r="B228" s="55" t="s">
        <v>105</v>
      </c>
      <c r="C228" s="55" t="s">
        <v>22</v>
      </c>
      <c r="D228" s="55">
        <v>8</v>
      </c>
      <c r="E228" s="58"/>
      <c r="F228" s="58"/>
      <c r="G228" s="79">
        <v>300</v>
      </c>
      <c r="H228" s="135">
        <f t="shared" si="12"/>
        <v>0</v>
      </c>
      <c r="I228" s="79">
        <v>300</v>
      </c>
      <c r="J228" s="79">
        <v>300</v>
      </c>
      <c r="K228" s="135">
        <f t="shared" si="13"/>
        <v>0</v>
      </c>
      <c r="L228" s="79">
        <v>300</v>
      </c>
      <c r="M228" s="79">
        <v>300</v>
      </c>
      <c r="N228" s="135">
        <f t="shared" si="14"/>
        <v>0</v>
      </c>
      <c r="O228" s="79">
        <v>300</v>
      </c>
      <c r="P228" s="111">
        <v>0.01</v>
      </c>
      <c r="Q228" s="81">
        <v>0</v>
      </c>
      <c r="R228" s="82">
        <v>0</v>
      </c>
      <c r="S228" s="82">
        <v>0</v>
      </c>
      <c r="T228" s="82">
        <v>0</v>
      </c>
      <c r="U228" s="82">
        <v>0</v>
      </c>
      <c r="V228" s="81">
        <v>0</v>
      </c>
      <c r="W228" s="83">
        <v>0</v>
      </c>
      <c r="X228" s="82">
        <v>0</v>
      </c>
      <c r="Y228" s="82">
        <v>0</v>
      </c>
      <c r="Z228" s="82">
        <v>0</v>
      </c>
      <c r="AA228" s="81">
        <v>0</v>
      </c>
      <c r="AB228" s="82">
        <v>0</v>
      </c>
      <c r="AC228" s="81">
        <v>0</v>
      </c>
      <c r="AD228" s="83">
        <v>0</v>
      </c>
      <c r="AE228" s="84">
        <f t="shared" si="15"/>
        <v>0</v>
      </c>
    </row>
    <row r="229" spans="1:31" x14ac:dyDescent="0.2">
      <c r="A229" s="106" t="s">
        <v>442</v>
      </c>
      <c r="B229" s="55" t="s">
        <v>105</v>
      </c>
      <c r="C229" s="55" t="s">
        <v>52</v>
      </c>
      <c r="D229" s="55">
        <v>9</v>
      </c>
      <c r="E229" s="58"/>
      <c r="F229" s="58"/>
      <c r="G229" s="79">
        <v>300</v>
      </c>
      <c r="H229" s="135">
        <f t="shared" si="12"/>
        <v>0</v>
      </c>
      <c r="I229" s="79">
        <v>300</v>
      </c>
      <c r="J229" s="79">
        <v>300</v>
      </c>
      <c r="K229" s="135">
        <f t="shared" si="13"/>
        <v>0</v>
      </c>
      <c r="L229" s="79">
        <v>300</v>
      </c>
      <c r="M229" s="79">
        <v>300</v>
      </c>
      <c r="N229" s="135">
        <f t="shared" si="14"/>
        <v>0</v>
      </c>
      <c r="O229" s="79">
        <v>300</v>
      </c>
      <c r="P229" s="111">
        <v>0.01</v>
      </c>
      <c r="Q229" s="81">
        <v>0</v>
      </c>
      <c r="R229" s="82">
        <v>0</v>
      </c>
      <c r="S229" s="82">
        <v>0</v>
      </c>
      <c r="T229" s="82">
        <v>0</v>
      </c>
      <c r="U229" s="82">
        <v>0</v>
      </c>
      <c r="V229" s="81">
        <v>22.1</v>
      </c>
      <c r="W229" s="83">
        <v>0.1</v>
      </c>
      <c r="X229" s="82">
        <v>0.9</v>
      </c>
      <c r="Y229" s="82">
        <v>12.5</v>
      </c>
      <c r="Z229" s="82">
        <v>0.1</v>
      </c>
      <c r="AA229" s="81">
        <v>50.5</v>
      </c>
      <c r="AB229" s="82">
        <v>0</v>
      </c>
      <c r="AC229" s="81">
        <v>0</v>
      </c>
      <c r="AD229" s="83">
        <v>0</v>
      </c>
      <c r="AE229" s="84">
        <f t="shared" si="15"/>
        <v>4.66</v>
      </c>
    </row>
    <row r="230" spans="1:31" x14ac:dyDescent="0.2">
      <c r="A230" s="106"/>
      <c r="B230" s="55"/>
      <c r="C230" s="55"/>
      <c r="D230" s="55"/>
      <c r="E230" s="58"/>
      <c r="F230" s="58"/>
      <c r="G230" s="79"/>
      <c r="H230" s="79"/>
      <c r="I230" s="79"/>
      <c r="J230" s="79"/>
      <c r="K230" s="79"/>
      <c r="L230" s="79"/>
      <c r="M230" s="79"/>
      <c r="N230" s="79"/>
      <c r="O230" s="79"/>
      <c r="P230" s="111"/>
      <c r="Q230" s="81"/>
      <c r="R230" s="82"/>
      <c r="S230" s="82"/>
      <c r="T230" s="82"/>
      <c r="U230" s="82"/>
      <c r="V230" s="81"/>
      <c r="W230" s="83"/>
      <c r="X230" s="82"/>
      <c r="Y230" s="82"/>
      <c r="Z230" s="82"/>
      <c r="AA230" s="81"/>
      <c r="AB230" s="82"/>
      <c r="AC230" s="81"/>
      <c r="AD230" s="83"/>
      <c r="AE230" s="84"/>
    </row>
    <row r="231" spans="1:31" x14ac:dyDescent="0.2">
      <c r="A231" s="106"/>
      <c r="B231" s="55"/>
      <c r="C231" s="55"/>
      <c r="D231" s="55"/>
      <c r="E231" s="58"/>
      <c r="F231" s="58"/>
      <c r="G231" s="79"/>
      <c r="H231" s="79"/>
      <c r="I231" s="79"/>
      <c r="J231" s="79"/>
      <c r="K231" s="79"/>
      <c r="L231" s="79"/>
      <c r="M231" s="79"/>
      <c r="N231" s="79"/>
      <c r="O231" s="79"/>
      <c r="P231" s="111"/>
      <c r="Q231" s="81"/>
      <c r="R231" s="82"/>
      <c r="S231" s="82"/>
      <c r="T231" s="82"/>
      <c r="U231" s="82"/>
      <c r="V231" s="81"/>
      <c r="W231" s="83"/>
      <c r="X231" s="82"/>
      <c r="Y231" s="82"/>
      <c r="Z231" s="82"/>
      <c r="AA231" s="81"/>
      <c r="AB231" s="82"/>
      <c r="AC231" s="81"/>
      <c r="AD231" s="83"/>
      <c r="AE231" s="84"/>
    </row>
    <row r="232" spans="1:31" x14ac:dyDescent="0.2">
      <c r="A232" s="106"/>
      <c r="B232" s="55"/>
      <c r="C232" s="55"/>
      <c r="D232" s="55"/>
      <c r="E232" s="58"/>
      <c r="F232" s="58"/>
      <c r="G232" s="79"/>
      <c r="H232" s="79"/>
      <c r="I232" s="79"/>
      <c r="J232" s="79"/>
      <c r="K232" s="79"/>
      <c r="L232" s="79"/>
      <c r="M232" s="79"/>
      <c r="N232" s="79"/>
      <c r="O232" s="79"/>
      <c r="P232" s="111"/>
      <c r="Q232" s="81"/>
      <c r="R232" s="82"/>
      <c r="S232" s="82"/>
      <c r="T232" s="82"/>
      <c r="U232" s="82"/>
      <c r="V232" s="81"/>
      <c r="W232" s="83"/>
      <c r="X232" s="82"/>
      <c r="Y232" s="82"/>
      <c r="Z232" s="82"/>
      <c r="AA232" s="81"/>
      <c r="AB232" s="82"/>
      <c r="AC232" s="81"/>
      <c r="AD232" s="83"/>
      <c r="AE232" s="84"/>
    </row>
    <row r="233" spans="1:31" x14ac:dyDescent="0.2">
      <c r="A233" s="106"/>
      <c r="B233" s="55"/>
      <c r="C233" s="55"/>
      <c r="D233" s="55"/>
      <c r="E233" s="58"/>
      <c r="F233" s="58"/>
      <c r="G233" s="79"/>
      <c r="H233" s="79"/>
      <c r="I233" s="79"/>
      <c r="J233" s="79"/>
      <c r="K233" s="79"/>
      <c r="L233" s="79"/>
      <c r="M233" s="79"/>
      <c r="N233" s="79"/>
      <c r="O233" s="79"/>
      <c r="P233" s="111"/>
      <c r="Q233" s="81"/>
      <c r="R233" s="82"/>
      <c r="S233" s="82"/>
      <c r="T233" s="82"/>
      <c r="U233" s="82"/>
      <c r="V233" s="81"/>
      <c r="W233" s="83"/>
      <c r="X233" s="82"/>
      <c r="Y233" s="82"/>
      <c r="Z233" s="82"/>
      <c r="AA233" s="81"/>
      <c r="AB233" s="82"/>
      <c r="AC233" s="81"/>
      <c r="AD233" s="83"/>
      <c r="AE233" s="84"/>
    </row>
    <row r="234" spans="1:31" x14ac:dyDescent="0.2">
      <c r="A234" s="106"/>
      <c r="B234" s="55"/>
      <c r="C234" s="55"/>
      <c r="D234" s="55"/>
      <c r="E234" s="58"/>
      <c r="F234" s="58"/>
      <c r="G234" s="79"/>
      <c r="H234" s="79"/>
      <c r="I234" s="79"/>
      <c r="J234" s="79"/>
      <c r="K234" s="79"/>
      <c r="L234" s="79"/>
      <c r="M234" s="79"/>
      <c r="N234" s="79"/>
      <c r="O234" s="79"/>
      <c r="P234" s="111"/>
      <c r="Q234" s="81"/>
      <c r="R234" s="82"/>
      <c r="S234" s="82"/>
      <c r="T234" s="82"/>
      <c r="U234" s="82"/>
      <c r="V234" s="81"/>
      <c r="W234" s="83"/>
      <c r="X234" s="82"/>
      <c r="Y234" s="82"/>
      <c r="Z234" s="82"/>
      <c r="AA234" s="81"/>
      <c r="AB234" s="82"/>
      <c r="AC234" s="81"/>
      <c r="AD234" s="83"/>
      <c r="AE234" s="84"/>
    </row>
    <row r="235" spans="1:31" x14ac:dyDescent="0.2">
      <c r="A235" s="106"/>
      <c r="B235" s="55"/>
      <c r="C235" s="55"/>
      <c r="D235" s="55"/>
      <c r="E235" s="58"/>
      <c r="F235" s="58"/>
      <c r="G235" s="79"/>
      <c r="H235" s="79"/>
      <c r="I235" s="79"/>
      <c r="J235" s="79"/>
      <c r="K235" s="79"/>
      <c r="L235" s="79"/>
      <c r="M235" s="79"/>
      <c r="N235" s="79"/>
      <c r="O235" s="79"/>
      <c r="P235" s="111"/>
      <c r="Q235" s="81"/>
      <c r="R235" s="82"/>
      <c r="S235" s="82"/>
      <c r="T235" s="82"/>
      <c r="U235" s="82"/>
      <c r="V235" s="81"/>
      <c r="W235" s="83"/>
      <c r="X235" s="82"/>
      <c r="Y235" s="82"/>
      <c r="Z235" s="82"/>
      <c r="AA235" s="81"/>
      <c r="AB235" s="82"/>
      <c r="AC235" s="81"/>
      <c r="AD235" s="83"/>
      <c r="AE235" s="84"/>
    </row>
    <row r="236" spans="1:31" x14ac:dyDescent="0.2">
      <c r="A236" s="106"/>
      <c r="B236" s="55"/>
      <c r="C236" s="55"/>
      <c r="D236" s="55"/>
      <c r="E236" s="58"/>
      <c r="F236" s="58"/>
      <c r="G236" s="79"/>
      <c r="H236" s="79"/>
      <c r="I236" s="79"/>
      <c r="J236" s="79"/>
      <c r="K236" s="79"/>
      <c r="L236" s="79"/>
      <c r="M236" s="79"/>
      <c r="N236" s="79"/>
      <c r="O236" s="79"/>
      <c r="P236" s="111"/>
      <c r="Q236" s="81"/>
      <c r="R236" s="82"/>
      <c r="S236" s="82"/>
      <c r="T236" s="82"/>
      <c r="U236" s="82"/>
      <c r="V236" s="81"/>
      <c r="W236" s="83"/>
      <c r="X236" s="82"/>
      <c r="Y236" s="82"/>
      <c r="Z236" s="82"/>
      <c r="AA236" s="81"/>
      <c r="AB236" s="82"/>
      <c r="AC236" s="81"/>
      <c r="AD236" s="83"/>
      <c r="AE236" s="84"/>
    </row>
    <row r="237" spans="1:31" x14ac:dyDescent="0.2">
      <c r="A237" s="106"/>
      <c r="B237" s="55"/>
      <c r="C237" s="55"/>
      <c r="D237" s="55"/>
      <c r="E237" s="58"/>
      <c r="F237" s="58"/>
      <c r="G237" s="79"/>
      <c r="H237" s="79"/>
      <c r="I237" s="79"/>
      <c r="J237" s="79"/>
      <c r="K237" s="79"/>
      <c r="L237" s="79"/>
      <c r="M237" s="79"/>
      <c r="N237" s="79"/>
      <c r="O237" s="79"/>
      <c r="P237" s="111"/>
      <c r="Q237" s="81"/>
      <c r="R237" s="82"/>
      <c r="S237" s="82"/>
      <c r="T237" s="82"/>
      <c r="U237" s="82"/>
      <c r="V237" s="81"/>
      <c r="W237" s="83"/>
      <c r="X237" s="82"/>
      <c r="Y237" s="82"/>
      <c r="Z237" s="82"/>
      <c r="AA237" s="81"/>
      <c r="AB237" s="82"/>
      <c r="AC237" s="81"/>
      <c r="AD237" s="83"/>
      <c r="AE237" s="84"/>
    </row>
    <row r="238" spans="1:31" x14ac:dyDescent="0.2">
      <c r="A238" s="106"/>
      <c r="B238" s="55"/>
      <c r="C238" s="55"/>
      <c r="D238" s="55"/>
      <c r="E238" s="58"/>
      <c r="F238" s="58"/>
      <c r="G238" s="79"/>
      <c r="H238" s="79"/>
      <c r="I238" s="79"/>
      <c r="J238" s="79"/>
      <c r="K238" s="79"/>
      <c r="L238" s="79"/>
      <c r="M238" s="79"/>
      <c r="N238" s="79"/>
      <c r="O238" s="79"/>
      <c r="P238" s="111"/>
      <c r="Q238" s="81"/>
      <c r="R238" s="82"/>
      <c r="S238" s="82"/>
      <c r="T238" s="82"/>
      <c r="U238" s="82"/>
      <c r="V238" s="81"/>
      <c r="W238" s="83"/>
      <c r="X238" s="82"/>
      <c r="Y238" s="82"/>
      <c r="Z238" s="82"/>
      <c r="AA238" s="81"/>
      <c r="AB238" s="82"/>
      <c r="AC238" s="81"/>
      <c r="AD238" s="83"/>
      <c r="AE238" s="84"/>
    </row>
    <row r="239" spans="1:31" x14ac:dyDescent="0.2">
      <c r="A239" s="106"/>
      <c r="B239" s="55"/>
      <c r="C239" s="55"/>
      <c r="D239" s="55"/>
      <c r="E239" s="58"/>
      <c r="F239" s="58"/>
      <c r="G239" s="79"/>
      <c r="H239" s="79"/>
      <c r="I239" s="79"/>
      <c r="J239" s="79"/>
      <c r="K239" s="79"/>
      <c r="L239" s="79"/>
      <c r="M239" s="79"/>
      <c r="N239" s="79"/>
      <c r="O239" s="79"/>
      <c r="P239" s="111"/>
      <c r="Q239" s="81"/>
      <c r="R239" s="82"/>
      <c r="S239" s="82"/>
      <c r="T239" s="82"/>
      <c r="U239" s="82"/>
      <c r="V239" s="81"/>
      <c r="W239" s="83"/>
      <c r="X239" s="82"/>
      <c r="Y239" s="82"/>
      <c r="Z239" s="82"/>
      <c r="AA239" s="81"/>
      <c r="AB239" s="82"/>
      <c r="AC239" s="81"/>
      <c r="AD239" s="83"/>
      <c r="AE239" s="84"/>
    </row>
    <row r="240" spans="1:31" x14ac:dyDescent="0.2">
      <c r="A240" s="106"/>
      <c r="B240" s="55"/>
      <c r="C240" s="55"/>
      <c r="D240" s="55"/>
      <c r="E240" s="58"/>
      <c r="F240" s="58"/>
      <c r="G240" s="79"/>
      <c r="H240" s="79"/>
      <c r="I240" s="79"/>
      <c r="J240" s="79"/>
      <c r="K240" s="79"/>
      <c r="L240" s="79"/>
      <c r="M240" s="79"/>
      <c r="N240" s="79"/>
      <c r="O240" s="79"/>
      <c r="P240" s="111"/>
      <c r="Q240" s="81"/>
      <c r="R240" s="82"/>
      <c r="S240" s="82"/>
      <c r="T240" s="82"/>
      <c r="U240" s="82"/>
      <c r="V240" s="81"/>
      <c r="W240" s="83"/>
      <c r="X240" s="82"/>
      <c r="Y240" s="82"/>
      <c r="Z240" s="82"/>
      <c r="AA240" s="81"/>
      <c r="AB240" s="82"/>
      <c r="AC240" s="81"/>
      <c r="AD240" s="83"/>
      <c r="AE240" s="84"/>
    </row>
    <row r="241" spans="1:31" x14ac:dyDescent="0.2">
      <c r="A241" s="106"/>
      <c r="B241" s="55"/>
      <c r="C241" s="55"/>
      <c r="D241" s="55"/>
      <c r="E241" s="58"/>
      <c r="F241" s="58"/>
      <c r="G241" s="79"/>
      <c r="H241" s="79"/>
      <c r="I241" s="79"/>
      <c r="J241" s="79"/>
      <c r="K241" s="79"/>
      <c r="L241" s="79"/>
      <c r="M241" s="79"/>
      <c r="N241" s="79"/>
      <c r="O241" s="79"/>
      <c r="P241" s="111"/>
      <c r="Q241" s="81"/>
      <c r="R241" s="82"/>
      <c r="S241" s="82"/>
      <c r="T241" s="82"/>
      <c r="U241" s="82"/>
      <c r="V241" s="81"/>
      <c r="W241" s="83"/>
      <c r="X241" s="82"/>
      <c r="Y241" s="82"/>
      <c r="Z241" s="82"/>
      <c r="AA241" s="81"/>
      <c r="AB241" s="82"/>
      <c r="AC241" s="81"/>
      <c r="AD241" s="83"/>
      <c r="AE241" s="84"/>
    </row>
    <row r="242" spans="1:31" x14ac:dyDescent="0.2">
      <c r="A242" s="106"/>
      <c r="B242" s="55"/>
      <c r="C242" s="55"/>
      <c r="D242" s="55"/>
      <c r="E242" s="58"/>
      <c r="F242" s="58"/>
      <c r="G242" s="79"/>
      <c r="H242" s="79"/>
      <c r="I242" s="79"/>
      <c r="J242" s="79"/>
      <c r="K242" s="79"/>
      <c r="L242" s="79"/>
      <c r="M242" s="79"/>
      <c r="N242" s="79"/>
      <c r="O242" s="79"/>
      <c r="P242" s="111"/>
      <c r="Q242" s="81"/>
      <c r="R242" s="82"/>
      <c r="S242" s="82"/>
      <c r="T242" s="82"/>
      <c r="U242" s="82"/>
      <c r="V242" s="81"/>
      <c r="W242" s="83"/>
      <c r="X242" s="82"/>
      <c r="Y242" s="82"/>
      <c r="Z242" s="82"/>
      <c r="AA242" s="81"/>
      <c r="AB242" s="82"/>
      <c r="AC242" s="81"/>
      <c r="AD242" s="83"/>
      <c r="AE242" s="84"/>
    </row>
    <row r="243" spans="1:31" x14ac:dyDescent="0.2">
      <c r="A243" s="106"/>
      <c r="B243" s="55"/>
      <c r="C243" s="55"/>
      <c r="D243" s="55"/>
      <c r="E243" s="58"/>
      <c r="F243" s="58"/>
      <c r="G243" s="79"/>
      <c r="H243" s="79"/>
      <c r="I243" s="79"/>
      <c r="J243" s="79"/>
      <c r="K243" s="79"/>
      <c r="L243" s="79"/>
      <c r="M243" s="79"/>
      <c r="N243" s="79"/>
      <c r="O243" s="79"/>
      <c r="P243" s="111"/>
      <c r="Q243" s="81"/>
      <c r="R243" s="82"/>
      <c r="S243" s="82"/>
      <c r="T243" s="82"/>
      <c r="U243" s="82"/>
      <c r="V243" s="81"/>
      <c r="W243" s="83"/>
      <c r="X243" s="82"/>
      <c r="Y243" s="82"/>
      <c r="Z243" s="82"/>
      <c r="AA243" s="81"/>
      <c r="AB243" s="82"/>
      <c r="AC243" s="81"/>
      <c r="AD243" s="83"/>
      <c r="AE243" s="84"/>
    </row>
    <row r="244" spans="1:31" x14ac:dyDescent="0.2">
      <c r="A244" s="106"/>
      <c r="B244" s="55"/>
      <c r="C244" s="55"/>
      <c r="D244" s="55"/>
      <c r="E244" s="58"/>
      <c r="F244" s="58"/>
      <c r="G244" s="79"/>
      <c r="H244" s="79"/>
      <c r="I244" s="79"/>
      <c r="J244" s="79"/>
      <c r="K244" s="79"/>
      <c r="L244" s="79"/>
      <c r="M244" s="79"/>
      <c r="N244" s="79"/>
      <c r="O244" s="79"/>
      <c r="P244" s="111"/>
      <c r="Q244" s="81"/>
      <c r="R244" s="82"/>
      <c r="S244" s="82"/>
      <c r="T244" s="82"/>
      <c r="U244" s="82"/>
      <c r="V244" s="81"/>
      <c r="W244" s="83"/>
      <c r="X244" s="82"/>
      <c r="Y244" s="82"/>
      <c r="Z244" s="82"/>
      <c r="AA244" s="81"/>
      <c r="AB244" s="82"/>
      <c r="AC244" s="81"/>
      <c r="AD244" s="83"/>
      <c r="AE244" s="84"/>
    </row>
    <row r="245" spans="1:31" x14ac:dyDescent="0.2">
      <c r="A245" s="106"/>
      <c r="B245" s="55"/>
      <c r="C245" s="55"/>
      <c r="D245" s="55"/>
      <c r="E245" s="58"/>
      <c r="F245" s="58"/>
      <c r="G245" s="79"/>
      <c r="H245" s="79"/>
      <c r="I245" s="79"/>
      <c r="J245" s="79"/>
      <c r="K245" s="79"/>
      <c r="L245" s="79"/>
      <c r="M245" s="79"/>
      <c r="N245" s="79"/>
      <c r="O245" s="79"/>
      <c r="P245" s="111"/>
      <c r="Q245" s="81"/>
      <c r="R245" s="82"/>
      <c r="S245" s="82"/>
      <c r="T245" s="82"/>
      <c r="U245" s="82"/>
      <c r="V245" s="81"/>
      <c r="W245" s="83"/>
      <c r="X245" s="82"/>
      <c r="Y245" s="82"/>
      <c r="Z245" s="82"/>
      <c r="AA245" s="81"/>
      <c r="AB245" s="82"/>
      <c r="AC245" s="81"/>
      <c r="AD245" s="83"/>
      <c r="AE245" s="84"/>
    </row>
    <row r="246" spans="1:31" x14ac:dyDescent="0.2">
      <c r="A246" s="106"/>
      <c r="B246" s="55"/>
      <c r="C246" s="55"/>
      <c r="D246" s="55"/>
      <c r="E246" s="58"/>
      <c r="F246" s="58"/>
      <c r="G246" s="79"/>
      <c r="H246" s="79"/>
      <c r="I246" s="79"/>
      <c r="J246" s="79"/>
      <c r="K246" s="79"/>
      <c r="L246" s="79"/>
      <c r="M246" s="79"/>
      <c r="N246" s="79"/>
      <c r="O246" s="79"/>
      <c r="P246" s="111"/>
      <c r="Q246" s="81"/>
      <c r="R246" s="82"/>
      <c r="S246" s="82"/>
      <c r="T246" s="82"/>
      <c r="U246" s="82"/>
      <c r="V246" s="81"/>
      <c r="W246" s="83"/>
      <c r="X246" s="82"/>
      <c r="Y246" s="82"/>
      <c r="Z246" s="82"/>
      <c r="AA246" s="81"/>
      <c r="AB246" s="82"/>
      <c r="AC246" s="81"/>
      <c r="AD246" s="83"/>
      <c r="AE246" s="84"/>
    </row>
    <row r="247" spans="1:31" x14ac:dyDescent="0.2">
      <c r="A247" s="106"/>
      <c r="B247" s="55"/>
      <c r="C247" s="55"/>
      <c r="D247" s="55"/>
      <c r="E247" s="58"/>
      <c r="F247" s="58"/>
      <c r="G247" s="79"/>
      <c r="H247" s="79"/>
      <c r="I247" s="79"/>
      <c r="J247" s="79"/>
      <c r="K247" s="79"/>
      <c r="L247" s="79"/>
      <c r="M247" s="79"/>
      <c r="N247" s="79"/>
      <c r="O247" s="79"/>
      <c r="P247" s="111"/>
      <c r="Q247" s="81"/>
      <c r="R247" s="82"/>
      <c r="S247" s="82"/>
      <c r="T247" s="82"/>
      <c r="U247" s="82"/>
      <c r="V247" s="81"/>
      <c r="W247" s="83"/>
      <c r="X247" s="82"/>
      <c r="Y247" s="82"/>
      <c r="Z247" s="82"/>
      <c r="AA247" s="81"/>
      <c r="AB247" s="82"/>
      <c r="AC247" s="81"/>
      <c r="AD247" s="83"/>
      <c r="AE247" s="84"/>
    </row>
    <row r="248" spans="1:31" x14ac:dyDescent="0.2">
      <c r="A248" s="106"/>
      <c r="B248" s="55"/>
      <c r="C248" s="55"/>
      <c r="D248" s="55"/>
      <c r="E248" s="58"/>
      <c r="F248" s="58"/>
      <c r="G248" s="79"/>
      <c r="H248" s="79"/>
      <c r="I248" s="79"/>
      <c r="J248" s="79"/>
      <c r="K248" s="79"/>
      <c r="L248" s="79"/>
      <c r="M248" s="79"/>
      <c r="N248" s="79"/>
      <c r="O248" s="79"/>
      <c r="P248" s="111"/>
      <c r="Q248" s="81"/>
      <c r="R248" s="82"/>
      <c r="S248" s="82"/>
      <c r="T248" s="82"/>
      <c r="U248" s="82"/>
      <c r="V248" s="81"/>
      <c r="W248" s="83"/>
      <c r="X248" s="82"/>
      <c r="Y248" s="82"/>
      <c r="Z248" s="82"/>
      <c r="AA248" s="81"/>
      <c r="AB248" s="82"/>
      <c r="AC248" s="81"/>
      <c r="AD248" s="83"/>
      <c r="AE248" s="84"/>
    </row>
    <row r="249" spans="1:31" x14ac:dyDescent="0.2">
      <c r="A249" s="106"/>
      <c r="B249" s="55"/>
      <c r="C249" s="55"/>
      <c r="D249" s="55"/>
      <c r="E249" s="58"/>
      <c r="F249" s="58"/>
      <c r="G249" s="79"/>
      <c r="H249" s="79"/>
      <c r="I249" s="79"/>
      <c r="J249" s="79"/>
      <c r="K249" s="79"/>
      <c r="L249" s="79"/>
      <c r="M249" s="79"/>
      <c r="N249" s="79"/>
      <c r="O249" s="79"/>
      <c r="P249" s="111"/>
      <c r="Q249" s="81"/>
      <c r="R249" s="82"/>
      <c r="S249" s="82"/>
      <c r="T249" s="82"/>
      <c r="U249" s="82"/>
      <c r="V249" s="81"/>
      <c r="W249" s="83"/>
      <c r="X249" s="82"/>
      <c r="Y249" s="82"/>
      <c r="Z249" s="82"/>
      <c r="AA249" s="81"/>
      <c r="AB249" s="82"/>
      <c r="AC249" s="81"/>
      <c r="AD249" s="83"/>
      <c r="AE249" s="84"/>
    </row>
    <row r="250" spans="1:31" x14ac:dyDescent="0.2">
      <c r="A250" s="106"/>
      <c r="B250" s="55"/>
      <c r="C250" s="55"/>
      <c r="D250" s="55"/>
      <c r="E250" s="58"/>
      <c r="F250" s="58"/>
      <c r="G250" s="79"/>
      <c r="H250" s="79"/>
      <c r="I250" s="79"/>
      <c r="J250" s="79"/>
      <c r="K250" s="79"/>
      <c r="L250" s="79"/>
      <c r="M250" s="79"/>
      <c r="N250" s="79"/>
      <c r="O250" s="79"/>
      <c r="P250" s="111"/>
      <c r="Q250" s="81"/>
      <c r="R250" s="82"/>
      <c r="S250" s="82"/>
      <c r="T250" s="82"/>
      <c r="U250" s="82"/>
      <c r="V250" s="81"/>
      <c r="W250" s="83"/>
      <c r="X250" s="82"/>
      <c r="Y250" s="82"/>
      <c r="Z250" s="82"/>
      <c r="AA250" s="81"/>
      <c r="AB250" s="82"/>
      <c r="AC250" s="81"/>
      <c r="AD250" s="83"/>
      <c r="AE250" s="84"/>
    </row>
    <row r="251" spans="1:31" x14ac:dyDescent="0.2">
      <c r="A251" s="106"/>
      <c r="B251" s="55"/>
      <c r="C251" s="55"/>
      <c r="D251" s="55"/>
      <c r="E251" s="58"/>
      <c r="F251" s="58"/>
      <c r="G251" s="79"/>
      <c r="H251" s="79"/>
      <c r="I251" s="79"/>
      <c r="J251" s="79"/>
      <c r="K251" s="79"/>
      <c r="L251" s="79"/>
      <c r="M251" s="79"/>
      <c r="N251" s="79"/>
      <c r="O251" s="79"/>
      <c r="P251" s="111"/>
      <c r="Q251" s="81"/>
      <c r="R251" s="82"/>
      <c r="S251" s="82"/>
      <c r="T251" s="82"/>
      <c r="U251" s="82"/>
      <c r="V251" s="81"/>
      <c r="W251" s="83"/>
      <c r="X251" s="82"/>
      <c r="Y251" s="82"/>
      <c r="Z251" s="82"/>
      <c r="AA251" s="81"/>
      <c r="AB251" s="82"/>
      <c r="AC251" s="81"/>
      <c r="AD251" s="83"/>
      <c r="AE251" s="84"/>
    </row>
    <row r="252" spans="1:31" x14ac:dyDescent="0.2">
      <c r="A252" s="106"/>
      <c r="B252" s="55"/>
      <c r="C252" s="55"/>
      <c r="D252" s="55"/>
      <c r="E252" s="58"/>
      <c r="F252" s="58"/>
      <c r="G252" s="79"/>
      <c r="H252" s="79"/>
      <c r="I252" s="79"/>
      <c r="J252" s="79"/>
      <c r="K252" s="79"/>
      <c r="L252" s="79"/>
      <c r="M252" s="79"/>
      <c r="N252" s="79"/>
      <c r="O252" s="79"/>
      <c r="P252" s="111"/>
      <c r="Q252" s="81"/>
      <c r="R252" s="82"/>
      <c r="S252" s="82"/>
      <c r="T252" s="82"/>
      <c r="U252" s="82"/>
      <c r="V252" s="81"/>
      <c r="W252" s="83"/>
      <c r="X252" s="82"/>
      <c r="Y252" s="82"/>
      <c r="Z252" s="82"/>
      <c r="AA252" s="81"/>
      <c r="AB252" s="82"/>
      <c r="AC252" s="81"/>
      <c r="AD252" s="83"/>
      <c r="AE252" s="84"/>
    </row>
    <row r="253" spans="1:31" x14ac:dyDescent="0.2">
      <c r="A253" s="106"/>
      <c r="B253" s="55"/>
      <c r="C253" s="55"/>
      <c r="D253" s="55"/>
      <c r="E253" s="58"/>
      <c r="F253" s="58"/>
      <c r="G253" s="79"/>
      <c r="H253" s="79"/>
      <c r="I253" s="79"/>
      <c r="J253" s="79"/>
      <c r="K253" s="79"/>
      <c r="L253" s="79"/>
      <c r="M253" s="79"/>
      <c r="N253" s="79"/>
      <c r="O253" s="79"/>
      <c r="P253" s="111"/>
      <c r="Q253" s="81"/>
      <c r="R253" s="82"/>
      <c r="S253" s="82"/>
      <c r="T253" s="82"/>
      <c r="U253" s="82"/>
      <c r="V253" s="81"/>
      <c r="W253" s="83"/>
      <c r="X253" s="82"/>
      <c r="Y253" s="82"/>
      <c r="Z253" s="82"/>
      <c r="AA253" s="81"/>
      <c r="AB253" s="82"/>
      <c r="AC253" s="81"/>
      <c r="AD253" s="83"/>
      <c r="AE253" s="84"/>
    </row>
    <row r="254" spans="1:31" x14ac:dyDescent="0.2">
      <c r="A254" s="106"/>
      <c r="B254" s="55"/>
      <c r="C254" s="55"/>
      <c r="D254" s="55"/>
      <c r="E254" s="58"/>
      <c r="F254" s="58"/>
      <c r="G254" s="79"/>
      <c r="H254" s="79"/>
      <c r="I254" s="79"/>
      <c r="J254" s="79"/>
      <c r="K254" s="79"/>
      <c r="L254" s="79"/>
      <c r="M254" s="79"/>
      <c r="N254" s="79"/>
      <c r="O254" s="79"/>
      <c r="P254" s="111"/>
      <c r="Q254" s="81"/>
      <c r="R254" s="82"/>
      <c r="S254" s="82"/>
      <c r="T254" s="82"/>
      <c r="U254" s="82"/>
      <c r="V254" s="81"/>
      <c r="W254" s="83"/>
      <c r="X254" s="82"/>
      <c r="Y254" s="82"/>
      <c r="Z254" s="82"/>
      <c r="AA254" s="81"/>
      <c r="AB254" s="82"/>
      <c r="AC254" s="81"/>
      <c r="AD254" s="83"/>
      <c r="AE254" s="84"/>
    </row>
    <row r="255" spans="1:31" x14ac:dyDescent="0.2">
      <c r="A255" s="106"/>
      <c r="B255" s="55"/>
      <c r="C255" s="55"/>
      <c r="D255" s="55"/>
      <c r="E255" s="58"/>
      <c r="F255" s="58"/>
      <c r="G255" s="79"/>
      <c r="H255" s="79"/>
      <c r="I255" s="79"/>
      <c r="J255" s="79"/>
      <c r="K255" s="79"/>
      <c r="L255" s="79"/>
      <c r="M255" s="79"/>
      <c r="N255" s="79"/>
      <c r="O255" s="79"/>
      <c r="P255" s="111"/>
      <c r="Q255" s="81"/>
      <c r="R255" s="82"/>
      <c r="S255" s="82"/>
      <c r="T255" s="82"/>
      <c r="U255" s="82"/>
      <c r="V255" s="81"/>
      <c r="W255" s="83"/>
      <c r="X255" s="82"/>
      <c r="Y255" s="82"/>
      <c r="Z255" s="82"/>
      <c r="AA255" s="81"/>
      <c r="AB255" s="82"/>
      <c r="AC255" s="81"/>
      <c r="AD255" s="83"/>
      <c r="AE255" s="84"/>
    </row>
    <row r="256" spans="1:31" x14ac:dyDescent="0.2">
      <c r="A256" s="106"/>
      <c r="B256" s="55"/>
      <c r="C256" s="55"/>
      <c r="D256" s="55"/>
      <c r="E256" s="58"/>
      <c r="F256" s="58"/>
      <c r="G256" s="79"/>
      <c r="H256" s="79"/>
      <c r="I256" s="79"/>
      <c r="J256" s="79"/>
      <c r="K256" s="79"/>
      <c r="L256" s="79"/>
      <c r="M256" s="79"/>
      <c r="N256" s="79"/>
      <c r="O256" s="79"/>
      <c r="P256" s="111"/>
      <c r="Q256" s="81"/>
      <c r="R256" s="82"/>
      <c r="S256" s="82"/>
      <c r="T256" s="82"/>
      <c r="U256" s="82"/>
      <c r="V256" s="81"/>
      <c r="W256" s="83"/>
      <c r="X256" s="82"/>
      <c r="Y256" s="82"/>
      <c r="Z256" s="82"/>
      <c r="AA256" s="81"/>
      <c r="AB256" s="82"/>
      <c r="AC256" s="81"/>
      <c r="AD256" s="83"/>
      <c r="AE256" s="84"/>
    </row>
    <row r="257" spans="1:31" x14ac:dyDescent="0.2">
      <c r="A257" s="106"/>
      <c r="B257" s="55"/>
      <c r="C257" s="55"/>
      <c r="D257" s="55"/>
      <c r="E257" s="58"/>
      <c r="F257" s="58"/>
      <c r="G257" s="79"/>
      <c r="H257" s="79"/>
      <c r="I257" s="79"/>
      <c r="J257" s="79"/>
      <c r="K257" s="79"/>
      <c r="L257" s="79"/>
      <c r="M257" s="79"/>
      <c r="N257" s="79"/>
      <c r="O257" s="79"/>
      <c r="P257" s="111"/>
      <c r="Q257" s="81"/>
      <c r="R257" s="82"/>
      <c r="S257" s="82"/>
      <c r="T257" s="82"/>
      <c r="U257" s="82"/>
      <c r="V257" s="81"/>
      <c r="W257" s="83"/>
      <c r="X257" s="82"/>
      <c r="Y257" s="82"/>
      <c r="Z257" s="82"/>
      <c r="AA257" s="81"/>
      <c r="AB257" s="82"/>
      <c r="AC257" s="81"/>
      <c r="AD257" s="83"/>
      <c r="AE257" s="84"/>
    </row>
    <row r="258" spans="1:31" x14ac:dyDescent="0.2">
      <c r="A258" s="106"/>
      <c r="B258" s="55"/>
      <c r="C258" s="55"/>
      <c r="D258" s="55"/>
      <c r="E258" s="58"/>
      <c r="F258" s="58"/>
      <c r="G258" s="79"/>
      <c r="H258" s="79"/>
      <c r="I258" s="79"/>
      <c r="J258" s="79"/>
      <c r="K258" s="79"/>
      <c r="L258" s="79"/>
      <c r="M258" s="79"/>
      <c r="N258" s="79"/>
      <c r="O258" s="79"/>
      <c r="P258" s="111"/>
      <c r="Q258" s="81"/>
      <c r="R258" s="82"/>
      <c r="S258" s="82"/>
      <c r="T258" s="82"/>
      <c r="U258" s="82"/>
      <c r="V258" s="81"/>
      <c r="W258" s="83"/>
      <c r="X258" s="82"/>
      <c r="Y258" s="82"/>
      <c r="Z258" s="82"/>
      <c r="AA258" s="81"/>
      <c r="AB258" s="82"/>
      <c r="AC258" s="81"/>
      <c r="AD258" s="83"/>
      <c r="AE258" s="84"/>
    </row>
    <row r="259" spans="1:31" x14ac:dyDescent="0.2">
      <c r="A259" s="106"/>
      <c r="B259" s="55"/>
      <c r="C259" s="55"/>
      <c r="D259" s="55"/>
      <c r="E259" s="58"/>
      <c r="F259" s="58"/>
      <c r="G259" s="79"/>
      <c r="H259" s="79"/>
      <c r="I259" s="79"/>
      <c r="J259" s="79"/>
      <c r="K259" s="79"/>
      <c r="L259" s="79"/>
      <c r="M259" s="79"/>
      <c r="N259" s="79"/>
      <c r="O259" s="79"/>
      <c r="P259" s="111"/>
      <c r="Q259" s="81"/>
      <c r="R259" s="82"/>
      <c r="S259" s="82"/>
      <c r="T259" s="82"/>
      <c r="U259" s="82"/>
      <c r="V259" s="81"/>
      <c r="W259" s="83"/>
      <c r="X259" s="82"/>
      <c r="Y259" s="82"/>
      <c r="Z259" s="82"/>
      <c r="AA259" s="81"/>
      <c r="AB259" s="82"/>
      <c r="AC259" s="81"/>
      <c r="AD259" s="83"/>
      <c r="AE259" s="84"/>
    </row>
    <row r="260" spans="1:31" x14ac:dyDescent="0.2">
      <c r="A260" s="106"/>
      <c r="B260" s="55"/>
      <c r="C260" s="55"/>
      <c r="D260" s="55"/>
      <c r="E260" s="58"/>
      <c r="F260" s="58"/>
      <c r="G260" s="79"/>
      <c r="H260" s="79"/>
      <c r="I260" s="79"/>
      <c r="J260" s="79"/>
      <c r="K260" s="79"/>
      <c r="L260" s="79"/>
      <c r="M260" s="79"/>
      <c r="N260" s="79"/>
      <c r="O260" s="79"/>
      <c r="P260" s="111"/>
      <c r="Q260" s="81"/>
      <c r="R260" s="82"/>
      <c r="S260" s="82"/>
      <c r="T260" s="82"/>
      <c r="U260" s="82"/>
      <c r="V260" s="81"/>
      <c r="W260" s="83"/>
      <c r="X260" s="82"/>
      <c r="Y260" s="82"/>
      <c r="Z260" s="82"/>
      <c r="AA260" s="81"/>
      <c r="AB260" s="82"/>
      <c r="AC260" s="81"/>
      <c r="AD260" s="83"/>
      <c r="AE260" s="84"/>
    </row>
    <row r="261" spans="1:31" x14ac:dyDescent="0.2">
      <c r="A261" s="106"/>
      <c r="B261" s="55"/>
      <c r="C261" s="55"/>
      <c r="D261" s="55"/>
      <c r="E261" s="58"/>
      <c r="F261" s="58"/>
      <c r="G261" s="79"/>
      <c r="H261" s="79"/>
      <c r="I261" s="79"/>
      <c r="J261" s="79"/>
      <c r="K261" s="79"/>
      <c r="L261" s="79"/>
      <c r="M261" s="79"/>
      <c r="N261" s="79"/>
      <c r="O261" s="79"/>
      <c r="P261" s="111"/>
      <c r="Q261" s="81"/>
      <c r="R261" s="82"/>
      <c r="S261" s="82"/>
      <c r="T261" s="82"/>
      <c r="U261" s="82"/>
      <c r="V261" s="81"/>
      <c r="W261" s="83"/>
      <c r="X261" s="82"/>
      <c r="Y261" s="82"/>
      <c r="Z261" s="82"/>
      <c r="AA261" s="81"/>
      <c r="AB261" s="82"/>
      <c r="AC261" s="81"/>
      <c r="AD261" s="83"/>
      <c r="AE261" s="84"/>
    </row>
    <row r="262" spans="1:31" x14ac:dyDescent="0.2">
      <c r="A262" s="106"/>
      <c r="B262" s="55"/>
      <c r="C262" s="55"/>
      <c r="D262" s="55"/>
      <c r="E262" s="58"/>
      <c r="F262" s="58"/>
      <c r="G262" s="79"/>
      <c r="H262" s="79"/>
      <c r="I262" s="79"/>
      <c r="J262" s="79"/>
      <c r="K262" s="79"/>
      <c r="L262" s="79"/>
      <c r="M262" s="79"/>
      <c r="N262" s="79"/>
      <c r="O262" s="79"/>
      <c r="P262" s="111"/>
      <c r="Q262" s="81"/>
      <c r="R262" s="82"/>
      <c r="S262" s="82"/>
      <c r="T262" s="82"/>
      <c r="U262" s="82"/>
      <c r="V262" s="81"/>
      <c r="W262" s="83"/>
      <c r="X262" s="82"/>
      <c r="Y262" s="82"/>
      <c r="Z262" s="82"/>
      <c r="AA262" s="81"/>
      <c r="AB262" s="82"/>
      <c r="AC262" s="81"/>
      <c r="AD262" s="83"/>
      <c r="AE262" s="84"/>
    </row>
    <row r="263" spans="1:31" x14ac:dyDescent="0.2">
      <c r="A263" s="106"/>
      <c r="B263" s="55"/>
      <c r="C263" s="55"/>
      <c r="D263" s="55"/>
      <c r="E263" s="58"/>
      <c r="F263" s="58"/>
      <c r="G263" s="79"/>
      <c r="H263" s="79"/>
      <c r="I263" s="79"/>
      <c r="J263" s="79"/>
      <c r="K263" s="79"/>
      <c r="L263" s="79"/>
      <c r="M263" s="79"/>
      <c r="N263" s="79"/>
      <c r="O263" s="79"/>
      <c r="P263" s="111"/>
      <c r="Q263" s="81"/>
      <c r="R263" s="82"/>
      <c r="S263" s="82"/>
      <c r="T263" s="82"/>
      <c r="U263" s="82"/>
      <c r="V263" s="81"/>
      <c r="W263" s="83"/>
      <c r="X263" s="82"/>
      <c r="Y263" s="82"/>
      <c r="Z263" s="82"/>
      <c r="AA263" s="81"/>
      <c r="AB263" s="82"/>
      <c r="AC263" s="81"/>
      <c r="AD263" s="83"/>
      <c r="AE263" s="84"/>
    </row>
    <row r="264" spans="1:31" x14ac:dyDescent="0.2">
      <c r="A264" s="106"/>
      <c r="B264" s="55"/>
      <c r="C264" s="55"/>
      <c r="D264" s="55"/>
      <c r="E264" s="58"/>
      <c r="F264" s="58"/>
      <c r="G264" s="79"/>
      <c r="H264" s="79"/>
      <c r="I264" s="79"/>
      <c r="J264" s="79"/>
      <c r="K264" s="79"/>
      <c r="L264" s="79"/>
      <c r="M264" s="79"/>
      <c r="N264" s="79"/>
      <c r="O264" s="79"/>
      <c r="P264" s="111"/>
      <c r="Q264" s="81"/>
      <c r="R264" s="82"/>
      <c r="S264" s="82"/>
      <c r="T264" s="82"/>
      <c r="U264" s="82"/>
      <c r="V264" s="81"/>
      <c r="W264" s="83"/>
      <c r="X264" s="82"/>
      <c r="Y264" s="82"/>
      <c r="Z264" s="82"/>
      <c r="AA264" s="81"/>
      <c r="AB264" s="82"/>
      <c r="AC264" s="81"/>
      <c r="AD264" s="83"/>
      <c r="AE264" s="84"/>
    </row>
    <row r="265" spans="1:31" x14ac:dyDescent="0.2">
      <c r="A265" s="106"/>
      <c r="B265" s="55"/>
      <c r="C265" s="55"/>
      <c r="D265" s="55"/>
      <c r="E265" s="58"/>
      <c r="F265" s="58"/>
      <c r="G265" s="79"/>
      <c r="H265" s="79"/>
      <c r="I265" s="79"/>
      <c r="J265" s="79"/>
      <c r="K265" s="79"/>
      <c r="L265" s="79"/>
      <c r="M265" s="79"/>
      <c r="N265" s="79"/>
      <c r="O265" s="79"/>
      <c r="P265" s="111"/>
      <c r="Q265" s="81"/>
      <c r="R265" s="82"/>
      <c r="S265" s="82"/>
      <c r="T265" s="82"/>
      <c r="U265" s="82"/>
      <c r="V265" s="81"/>
      <c r="W265" s="83"/>
      <c r="X265" s="82"/>
      <c r="Y265" s="82"/>
      <c r="Z265" s="82"/>
      <c r="AA265" s="81"/>
      <c r="AB265" s="82"/>
      <c r="AC265" s="81"/>
      <c r="AD265" s="83"/>
      <c r="AE265" s="84"/>
    </row>
    <row r="266" spans="1:31" x14ac:dyDescent="0.2">
      <c r="A266" s="106"/>
      <c r="B266" s="55"/>
      <c r="C266" s="55"/>
      <c r="D266" s="55"/>
      <c r="E266" s="58"/>
      <c r="F266" s="58"/>
      <c r="G266" s="79"/>
      <c r="H266" s="79"/>
      <c r="I266" s="79"/>
      <c r="J266" s="79"/>
      <c r="K266" s="79"/>
      <c r="L266" s="79"/>
      <c r="M266" s="79"/>
      <c r="N266" s="79"/>
      <c r="O266" s="79"/>
      <c r="P266" s="111"/>
      <c r="Q266" s="81"/>
      <c r="R266" s="82"/>
      <c r="S266" s="82"/>
      <c r="T266" s="82"/>
      <c r="U266" s="82"/>
      <c r="V266" s="81"/>
      <c r="W266" s="83"/>
      <c r="X266" s="82"/>
      <c r="Y266" s="82"/>
      <c r="Z266" s="82"/>
      <c r="AA266" s="81"/>
      <c r="AB266" s="82"/>
      <c r="AC266" s="81"/>
      <c r="AD266" s="83"/>
      <c r="AE266" s="84"/>
    </row>
    <row r="267" spans="1:31" x14ac:dyDescent="0.2">
      <c r="A267" s="106"/>
      <c r="B267" s="55"/>
      <c r="C267" s="55"/>
      <c r="D267" s="55"/>
      <c r="E267" s="58"/>
      <c r="F267" s="58"/>
      <c r="G267" s="79"/>
      <c r="H267" s="79"/>
      <c r="I267" s="79"/>
      <c r="J267" s="79"/>
      <c r="K267" s="79"/>
      <c r="L267" s="79"/>
      <c r="M267" s="79"/>
      <c r="N267" s="79"/>
      <c r="O267" s="79"/>
      <c r="P267" s="111"/>
      <c r="Q267" s="81"/>
      <c r="R267" s="82"/>
      <c r="S267" s="82"/>
      <c r="T267" s="82"/>
      <c r="U267" s="82"/>
      <c r="V267" s="81"/>
      <c r="W267" s="83"/>
      <c r="X267" s="82"/>
      <c r="Y267" s="82"/>
      <c r="Z267" s="82"/>
      <c r="AA267" s="81"/>
      <c r="AB267" s="82"/>
      <c r="AC267" s="81"/>
      <c r="AD267" s="83"/>
      <c r="AE267" s="84"/>
    </row>
    <row r="268" spans="1:31" x14ac:dyDescent="0.2">
      <c r="A268" s="106"/>
      <c r="B268" s="55"/>
      <c r="C268" s="55"/>
      <c r="D268" s="55"/>
      <c r="E268" s="58"/>
      <c r="F268" s="58"/>
      <c r="G268" s="79"/>
      <c r="H268" s="79"/>
      <c r="I268" s="79"/>
      <c r="J268" s="79"/>
      <c r="K268" s="79"/>
      <c r="L268" s="79"/>
      <c r="M268" s="79"/>
      <c r="N268" s="79"/>
      <c r="O268" s="79"/>
      <c r="P268" s="111"/>
      <c r="Q268" s="81"/>
      <c r="R268" s="82"/>
      <c r="S268" s="82"/>
      <c r="T268" s="82"/>
      <c r="U268" s="82"/>
      <c r="V268" s="81"/>
      <c r="W268" s="83"/>
      <c r="X268" s="82"/>
      <c r="Y268" s="82"/>
      <c r="Z268" s="82"/>
      <c r="AA268" s="81"/>
      <c r="AB268" s="82"/>
      <c r="AC268" s="81"/>
      <c r="AD268" s="83"/>
      <c r="AE268" s="84"/>
    </row>
    <row r="269" spans="1:31" x14ac:dyDescent="0.2">
      <c r="A269" s="106"/>
      <c r="B269" s="55"/>
      <c r="C269" s="55"/>
      <c r="D269" s="55"/>
      <c r="E269" s="58"/>
      <c r="F269" s="58"/>
      <c r="G269" s="79"/>
      <c r="H269" s="79"/>
      <c r="I269" s="79"/>
      <c r="J269" s="79"/>
      <c r="K269" s="79"/>
      <c r="L269" s="79"/>
      <c r="M269" s="79"/>
      <c r="N269" s="79"/>
      <c r="O269" s="79"/>
      <c r="P269" s="111"/>
      <c r="Q269" s="81"/>
      <c r="R269" s="82"/>
      <c r="S269" s="82"/>
      <c r="T269" s="82"/>
      <c r="U269" s="82"/>
      <c r="V269" s="81"/>
      <c r="W269" s="83"/>
      <c r="X269" s="82"/>
      <c r="Y269" s="82"/>
      <c r="Z269" s="82"/>
      <c r="AA269" s="81"/>
      <c r="AB269" s="82"/>
      <c r="AC269" s="81"/>
      <c r="AD269" s="83"/>
      <c r="AE269" s="84"/>
    </row>
  </sheetData>
  <autoFilter ref="A4:AE262">
    <sortState ref="A5:W285">
      <sortCondition ref="G4"/>
    </sortState>
  </autoFilter>
  <sortState ref="A5:AE225">
    <sortCondition ref="G5:G225"/>
  </sortState>
  <phoneticPr fontId="2" type="noConversion"/>
  <conditionalFormatting sqref="O5:AE169 A5:L169 A170:F170 O171:AE189 R170:AE170 A171:L189 A190:F190 O191:AE201 P190:AE190 A191:L201 A203:L269 A202:F202 O203:AE269 Q202:AE202">
    <cfRule type="expression" dxfId="33" priority="271">
      <formula>MOD(ROW()+1,2)=1</formula>
    </cfRule>
  </conditionalFormatting>
  <conditionalFormatting sqref="B5:B269">
    <cfRule type="cellIs" dxfId="32" priority="33" operator="equal">
      <formula>"TE"</formula>
    </cfRule>
    <cfRule type="cellIs" dxfId="31" priority="34" operator="equal">
      <formula>"RB"</formula>
    </cfRule>
    <cfRule type="cellIs" dxfId="30" priority="35" operator="equal">
      <formula>"QB"</formula>
    </cfRule>
  </conditionalFormatting>
  <conditionalFormatting sqref="M230:N269 M5:M169 M171:M189 M191:M201 M203:M229">
    <cfRule type="expression" dxfId="29" priority="22" stopIfTrue="1">
      <formula>MOD(ROW()+1,2)=1</formula>
    </cfRule>
  </conditionalFormatting>
  <conditionalFormatting sqref="N5:N169 N171:N189 N191:N201 N203:N229">
    <cfRule type="expression" dxfId="28" priority="20">
      <formula>MOD(ROW()+1,2)=1</formula>
    </cfRule>
  </conditionalFormatting>
  <conditionalFormatting sqref="O170:Q170 G170:L170">
    <cfRule type="expression" dxfId="27" priority="18">
      <formula>MOD(ROW()+1,2)=1</formula>
    </cfRule>
  </conditionalFormatting>
  <conditionalFormatting sqref="M170">
    <cfRule type="expression" dxfId="26" priority="16" stopIfTrue="1">
      <formula>MOD(ROW()+1,2)=1</formula>
    </cfRule>
  </conditionalFormatting>
  <conditionalFormatting sqref="N170">
    <cfRule type="expression" dxfId="25" priority="14">
      <formula>MOD(ROW()+1,2)=1</formula>
    </cfRule>
  </conditionalFormatting>
  <conditionalFormatting sqref="O190 G190:L190">
    <cfRule type="expression" dxfId="24" priority="12">
      <formula>MOD(ROW()+1,2)=1</formula>
    </cfRule>
  </conditionalFormatting>
  <conditionalFormatting sqref="M190">
    <cfRule type="expression" dxfId="23" priority="10" stopIfTrue="1">
      <formula>MOD(ROW()+1,2)=1</formula>
    </cfRule>
  </conditionalFormatting>
  <conditionalFormatting sqref="N190">
    <cfRule type="expression" dxfId="22" priority="8">
      <formula>MOD(ROW()+1,2)=1</formula>
    </cfRule>
  </conditionalFormatting>
  <conditionalFormatting sqref="O202:P202 G202:L202">
    <cfRule type="expression" dxfId="21" priority="6">
      <formula>MOD(ROW()+1,2)=1</formula>
    </cfRule>
  </conditionalFormatting>
  <conditionalFormatting sqref="M202">
    <cfRule type="expression" dxfId="20" priority="4" stopIfTrue="1">
      <formula>MOD(ROW()+1,2)=1</formula>
    </cfRule>
  </conditionalFormatting>
  <conditionalFormatting sqref="N202">
    <cfRule type="expression" dxfId="19" priority="2">
      <formula>MOD(ROW()+1,2)=1</formula>
    </cfRule>
  </conditionalFormatting>
  <hyperlinks>
    <hyperlink ref="AE1" r:id="rId1" display="http://www.fantasycube.com/"/>
    <hyperlink ref="A5" r:id="rId2" display="http://sports.yahoo.com/nfl/players/8261"/>
    <hyperlink ref="A12" r:id="rId3" display="http://sports.yahoo.com/nfl/players/9527"/>
    <hyperlink ref="A6" r:id="rId4" display="http://sports.yahoo.com/nfl/players/25741"/>
    <hyperlink ref="A8" r:id="rId5" display="http://sports.yahoo.com/nfl/players/8850"/>
    <hyperlink ref="A11" r:id="rId6" display="http://sports.yahoo.com/nfl/players/8266"/>
    <hyperlink ref="A7" r:id="rId7" display="http://sports.yahoo.com/nfl/players/23984"/>
    <hyperlink ref="A9" r:id="rId8" display="http://sports.yahoo.com/nfl/players/9317"/>
    <hyperlink ref="A10" r:id="rId9" display="http://sports.yahoo.com/nfl/players/8256"/>
    <hyperlink ref="A13" r:id="rId10" display="http://sports.yahoo.com/nfl/players/8832"/>
    <hyperlink ref="A15" r:id="rId11" display="http://sports.yahoo.com/nfl/players/25883"/>
    <hyperlink ref="A14" r:id="rId12" display="http://sports.yahoo.com/nfl/players/25713"/>
    <hyperlink ref="A19" r:id="rId13" display="http://sports.yahoo.com/nfl/players/24791"/>
    <hyperlink ref="A22" r:id="rId14" display="http://sports.yahoo.com/nfl/players/6783"/>
    <hyperlink ref="A16" r:id="rId15" display="http://sports.yahoo.com/nfl/players/23999"/>
    <hyperlink ref="A23" r:id="rId16" display="http://sports.yahoo.com/nfl/players/7868"/>
    <hyperlink ref="A21" r:id="rId17" display="http://sports.yahoo.com/nfl/players/24070"/>
    <hyperlink ref="A17" r:id="rId18" display="http://sports.yahoo.com/nfl/players/8821"/>
    <hyperlink ref="A18" r:id="rId19" display="http://sports.yahoo.com/nfl/players/7809"/>
    <hyperlink ref="A24" r:id="rId20" display="http://sports.yahoo.com/nfl/players/7200"/>
    <hyperlink ref="A27" r:id="rId21" display="http://sports.yahoo.com/nfl/players/24793"/>
    <hyperlink ref="A26" r:id="rId22" display="http://sports.yahoo.com/nfl/players/5479"/>
    <hyperlink ref="A28" r:id="rId23" display="http://sports.yahoo.com/nfl/players/23997"/>
    <hyperlink ref="A29" r:id="rId24" display="http://sports.yahoo.com/nfl/players/6762"/>
    <hyperlink ref="A20" r:id="rId25" display="http://sports.yahoo.com/nfl/players/24860"/>
    <hyperlink ref="A25" r:id="rId26" display="http://sports.yahoo.com/nfl/players/8801"/>
    <hyperlink ref="A32" r:id="rId27" display="http://sports.yahoo.com/nfl/players/7203"/>
    <hyperlink ref="A31" r:id="rId28" display="http://sports.yahoo.com/nfl/players/24553"/>
    <hyperlink ref="A30" r:id="rId29" display="http://sports.yahoo.com/nfl/players/24851"/>
    <hyperlink ref="A33" r:id="rId30" display="http://sports.yahoo.com/nfl/players/24788"/>
    <hyperlink ref="A59" r:id="rId31" display="http://sports.yahoo.com/nfl/players/25807"/>
    <hyperlink ref="A36" r:id="rId32" display="http://sports.yahoo.com/nfl/players/6339"/>
    <hyperlink ref="A35" r:id="rId33" display="http://sports.yahoo.com/nfl/players/4256"/>
    <hyperlink ref="A37" r:id="rId34" display="http://sports.yahoo.com/nfl/players/7237"/>
    <hyperlink ref="A39" r:id="rId35" display="http://sports.yahoo.com/nfl/players/8277"/>
    <hyperlink ref="A40" r:id="rId36" display="http://sports.yahoo.com/nfl/players/7241"/>
    <hyperlink ref="A63" r:id="rId37" display="http://sports.yahoo.com/nfl/players/8813"/>
    <hyperlink ref="A44" r:id="rId38" display="http://sports.yahoo.com/nfl/players/8001"/>
    <hyperlink ref="A48" r:id="rId39" display="http://sports.yahoo.com/nfl/players/24823"/>
    <hyperlink ref="A38" r:id="rId40" display="http://sports.yahoo.com/nfl/players/24858"/>
    <hyperlink ref="A55" r:id="rId41" display="http://sports.yahoo.com/nfl/players/25712"/>
    <hyperlink ref="A42" r:id="rId42" display="http://sports.yahoo.com/nfl/players/25742"/>
    <hyperlink ref="A49" r:id="rId43" display="http://sports.yahoo.com/nfl/players/5477"/>
    <hyperlink ref="A34" r:id="rId44" display="http://sports.yahoo.com/nfl/players/7751"/>
    <hyperlink ref="A123" r:id="rId45" display="http://sports.yahoo.com/nfl/players/26671"/>
    <hyperlink ref="A41" r:id="rId46" display="http://sports.yahoo.com/nfl/players/9037"/>
    <hyperlink ref="A43" r:id="rId47" display="http://sports.yahoo.com/nfl/players/5228"/>
    <hyperlink ref="A50" r:id="rId48" display="http://sports.yahoo.com/nfl/players/9293"/>
    <hyperlink ref="A54" r:id="rId49" display="http://sports.yahoo.com/nfl/players/25785"/>
    <hyperlink ref="A51" r:id="rId50" display="http://sports.yahoo.com/nfl/players/8780"/>
    <hyperlink ref="A47" r:id="rId51" display="http://sports.yahoo.com/nfl/players/24845"/>
    <hyperlink ref="A58" r:id="rId52" display="http://sports.yahoo.com/nfl/players/8781"/>
    <hyperlink ref="A52" r:id="rId53" display="http://sports.yahoo.com/nfl/players/9265"/>
    <hyperlink ref="A72" r:id="rId54" display="http://sports.yahoo.com/nfl/players/24017"/>
    <hyperlink ref="A53" r:id="rId55" display="http://sports.yahoo.com/nfl/players/24171"/>
    <hyperlink ref="A57" r:id="rId56" display="http://sports.yahoo.com/nfl/players/3950"/>
    <hyperlink ref="A45" r:id="rId57" display="http://sports.yahoo.com/nfl/players/8982"/>
    <hyperlink ref="A74" r:id="rId58" display="http://sports.yahoo.com/nfl/players/9348"/>
    <hyperlink ref="A61" r:id="rId59" display="http://sports.yahoo.com/nfl/players/7755"/>
    <hyperlink ref="A56" r:id="rId60" display="http://sports.yahoo.com/nfl/players/24062"/>
    <hyperlink ref="A60" r:id="rId61" display="http://sports.yahoo.com/nfl/players/7306"/>
    <hyperlink ref="A80" r:id="rId62" display="http://sports.yahoo.com/nfl/players/26681"/>
    <hyperlink ref="A69" r:id="rId63" display="http://sports.yahoo.com/nfl/players/25711"/>
    <hyperlink ref="A68" r:id="rId64" display="http://sports.yahoo.com/nfl/players/5521"/>
    <hyperlink ref="A71" r:id="rId65" display="http://sports.yahoo.com/nfl/players/7027"/>
    <hyperlink ref="A66" r:id="rId66" display="http://sports.yahoo.com/nfl/players/6405"/>
    <hyperlink ref="A62" r:id="rId67" display="http://sports.yahoo.com/nfl/players/23987"/>
    <hyperlink ref="A73" r:id="rId68" display="http://sports.yahoo.com/nfl/players/24901"/>
    <hyperlink ref="A75" r:id="rId69" display="http://sports.yahoo.com/nfl/players/8504"/>
    <hyperlink ref="A67" r:id="rId70" display="http://sports.yahoo.com/nfl/players/8332"/>
    <hyperlink ref="A78" r:id="rId71" display="http://sports.yahoo.com/nfl/players/8800"/>
    <hyperlink ref="A65" r:id="rId72" display="http://sports.yahoo.com/nfl/players/6624"/>
    <hyperlink ref="A85" r:id="rId73" display="http://sports.yahoo.com/nfl/players/24400"/>
    <hyperlink ref="A64" r:id="rId74" display="http://sports.yahoo.com/nfl/players/8826"/>
    <hyperlink ref="A76" r:id="rId75" display="http://sports.yahoo.com/nfl/players/24843"/>
    <hyperlink ref="A84" r:id="rId76" display="http://sports.yahoo.com/nfl/players/8285"/>
    <hyperlink ref="A77" r:id="rId77" display="http://sports.yahoo.com/nfl/players/26660"/>
    <hyperlink ref="A91" r:id="rId78" display="http://sports.yahoo.com/nfl/players/26631"/>
    <hyperlink ref="A46" r:id="rId79" display="http://sports.yahoo.com/nfl/players/26684"/>
    <hyperlink ref="A87" r:id="rId80" display="http://sports.yahoo.com/nfl/players/7801"/>
    <hyperlink ref="A83" r:id="rId81" display="http://sports.yahoo.com/nfl/players/24076"/>
    <hyperlink ref="A92" r:id="rId82" display="http://sports.yahoo.com/nfl/players/9001"/>
    <hyperlink ref="A102" r:id="rId83" display="http://sports.yahoo.com/nfl/players/24830"/>
    <hyperlink ref="A86" r:id="rId84" display="http://sports.yahoo.com/nfl/players/9393"/>
    <hyperlink ref="A106" r:id="rId85" display="http://sports.yahoo.com/nfl/players/9294"/>
    <hyperlink ref="A90" r:id="rId86" display="http://sports.yahoo.com/nfl/players/8021"/>
    <hyperlink ref="A97" r:id="rId87" display="http://sports.yahoo.com/nfl/players/6760"/>
    <hyperlink ref="A70" r:id="rId88" display="http://sports.yahoo.com/nfl/players/7776"/>
    <hyperlink ref="A108" r:id="rId89" display="http://sports.yahoo.com/nfl/players/7847"/>
    <hyperlink ref="A98" r:id="rId90" display="http://sports.yahoo.com/nfl/players/25777"/>
    <hyperlink ref="A95" r:id="rId91" display="http://sports.yahoo.com/nfl/players/9039"/>
    <hyperlink ref="A107" r:id="rId92" display="http://sports.yahoo.com/nfl/players/6770"/>
    <hyperlink ref="A112" r:id="rId93" display="http://sports.yahoo.com/nfl/players/25939"/>
    <hyperlink ref="A99" r:id="rId94" display="http://sports.yahoo.com/nfl/players/7544"/>
    <hyperlink ref="A103" r:id="rId95" display="http://sports.yahoo.com/nfl/players/26561"/>
    <hyperlink ref="A81" r:id="rId96" display="http://sports.yahoo.com/nfl/players/24035"/>
    <hyperlink ref="A114" r:id="rId97" display="http://sports.yahoo.com/nfl/players/8298"/>
    <hyperlink ref="A105" r:id="rId98" display="http://sports.yahoo.com/nfl/players/25794"/>
    <hyperlink ref="A93" r:id="rId99" display="http://sports.yahoo.com/nfl/players/24815"/>
    <hyperlink ref="A140" r:id="rId100" display="http://sports.yahoo.com/nfl/players/8790"/>
    <hyperlink ref="A94" r:id="rId101" display="http://sports.yahoo.com/nfl/players/6390"/>
    <hyperlink ref="A79" r:id="rId102" display="http://sports.yahoo.com/nfl/players/25962"/>
    <hyperlink ref="A89" r:id="rId103" display="http://sports.yahoo.com/nfl/players/25802"/>
    <hyperlink ref="A125" r:id="rId104" display="http://sports.yahoo.com/nfl/players/8838"/>
    <hyperlink ref="A88" r:id="rId105" display="http://sports.yahoo.com/nfl/players/24033"/>
    <hyperlink ref="A168" r:id="rId106" display="http://sports.yahoo.com/nfl/players/26748"/>
    <hyperlink ref="A129" r:id="rId107" display="http://sports.yahoo.com/nfl/players/24935"/>
    <hyperlink ref="A116" r:id="rId108" display="http://sports.yahoo.com/nfl/players/24057"/>
    <hyperlink ref="A133" r:id="rId109" display="http://sports.yahoo.com/nfl/players/8063"/>
    <hyperlink ref="A117" r:id="rId110" display="http://sports.yahoo.com/nfl/players/6663"/>
    <hyperlink ref="A82" r:id="rId111" display="http://sports.yahoo.com/nfl/players/5448"/>
    <hyperlink ref="A111" r:id="rId112" display="http://sports.yahoo.com/nfl/players/9353"/>
    <hyperlink ref="A96" r:id="rId113" display="http://sports.yahoo.com/nfl/players/24869"/>
    <hyperlink ref="A152" r:id="rId114" display="http://sports.yahoo.com/nfl/players/26682"/>
    <hyperlink ref="A100" r:id="rId115" display="http://sports.yahoo.com/nfl/players/8868"/>
    <hyperlink ref="A175" r:id="rId116" display="http://sports.yahoo.com/nfl/players/25760"/>
    <hyperlink ref="A127" r:id="rId117" display="http://sports.yahoo.com/nfl/players/8795"/>
    <hyperlink ref="A118" r:id="rId118" display="http://sports.yahoo.com/nfl/players/24822"/>
    <hyperlink ref="A126" r:id="rId119" display="http://sports.yahoo.com/nfl/players/25880"/>
    <hyperlink ref="A109" r:id="rId120" display="http://sports.yahoo.com/nfl/players/25723"/>
    <hyperlink ref="A171" r:id="rId121" display="http://sports.yahoo.com/nfl/players/24844"/>
    <hyperlink ref="A104" r:id="rId122" display="http://sports.yahoo.com/nfl/players/25806"/>
    <hyperlink ref="A150" r:id="rId123" display="http://sports.yahoo.com/nfl/players/6763"/>
    <hyperlink ref="A101" r:id="rId124" display="http://sports.yahoo.com/nfl/players/8825"/>
    <hyperlink ref="A134" r:id="rId125" display="http://sports.yahoo.com/nfl/players/9466"/>
    <hyperlink ref="A173" r:id="rId126" display="http://sports.yahoo.com/nfl/players/26783"/>
    <hyperlink ref="A121" r:id="rId127" display="http://sports.yahoo.com/nfl/players/8561"/>
    <hyperlink ref="A141" r:id="rId128" display="http://sports.yahoo.com/nfl/players/25715"/>
    <hyperlink ref="A135" r:id="rId129" display="http://sports.yahoo.com/nfl/players/23976"/>
    <hyperlink ref="A115" r:id="rId130" display="http://sports.yahoo.com/nfl/players/24889"/>
    <hyperlink ref="A164" r:id="rId131" display="http://sports.yahoo.com/nfl/players/23996"/>
    <hyperlink ref="A131" r:id="rId132" display="http://sports.yahoo.com/nfl/players/6337"/>
    <hyperlink ref="A119" r:id="rId133" display="http://sports.yahoo.com/nfl/players/9560"/>
    <hyperlink ref="A153" r:id="rId134" display="http://sports.yahoo.com/nfl/players/25730"/>
    <hyperlink ref="A132" r:id="rId135" display="http://sports.yahoo.com/nfl/players/25755"/>
    <hyperlink ref="A137" r:id="rId136" display="http://sports.yahoo.com/nfl/players/9329"/>
    <hyperlink ref="A146" r:id="rId137" display="http://sports.yahoo.com/nfl/players/9271"/>
    <hyperlink ref="A151" r:id="rId138" display="http://sports.yahoo.com/nfl/players/9284"/>
    <hyperlink ref="A144" r:id="rId139" display="http://sports.yahoo.com/nfl/players/24932"/>
    <hyperlink ref="A136" r:id="rId140" display="http://sports.yahoo.com/nfl/players/26650"/>
    <hyperlink ref="A145" r:id="rId141" display="http://sports.yahoo.com/nfl/players/7760"/>
    <hyperlink ref="A139" r:id="rId142" display="http://sports.yahoo.com/nfl/players/7149"/>
    <hyperlink ref="A149" r:id="rId143" display="http://sports.yahoo.com/nfl/players/9372"/>
    <hyperlink ref="A138" r:id="rId144" display="http://sports.yahoo.com/nfl/players/6849"/>
    <hyperlink ref="A148" r:id="rId145" display="http://sports.yahoo.com/nfl/players/8354"/>
    <hyperlink ref="A120" r:id="rId146" display="http://sports.yahoo.com/nfl/players/25764"/>
    <hyperlink ref="A147" r:id="rId147" display="http://sports.yahoo.com/nfl/players/9281"/>
    <hyperlink ref="A128" r:id="rId148" display="http://sports.yahoo.com/nfl/players/7177"/>
    <hyperlink ref="A122" r:id="rId149" display="http://sports.yahoo.com/nfl/players/25773"/>
    <hyperlink ref="A143" r:id="rId150" display="http://sports.yahoo.com/nfl/players/24856"/>
    <hyperlink ref="A169" r:id="rId151" display="http://sports.yahoo.com/nfl/players/25771"/>
    <hyperlink ref="A174" r:id="rId152" display="http://sports.yahoo.com/nfl/players/25718"/>
    <hyperlink ref="A166" r:id="rId153" display="http://sports.yahoo.com/nfl/players/9276"/>
    <hyperlink ref="A162" r:id="rId154" display="http://sports.yahoo.com/nfl/players/24063"/>
    <hyperlink ref="A160" r:id="rId155" display="http://sports.yahoo.com/nfl/players/25793"/>
    <hyperlink ref="A155" r:id="rId156" display="http://sports.yahoo.com/nfl/players/24846"/>
    <hyperlink ref="A124" r:id="rId157" display="http://sports.yahoo.com/nfl/players/24913"/>
    <hyperlink ref="A181" r:id="rId158" display="http://sports.yahoo.com/nfl/players/7774"/>
    <hyperlink ref="A158" r:id="rId159" display="http://sports.yahoo.com/nfl/players/24053"/>
    <hyperlink ref="A157" r:id="rId160" display="http://sports.yahoo.com/nfl/players/26652"/>
    <hyperlink ref="A176" r:id="rId161" display="http://sports.yahoo.com/nfl/players/25774"/>
    <hyperlink ref="A184" r:id="rId162" display="http://sports.yahoo.com/nfl/players/24045"/>
    <hyperlink ref="A165" r:id="rId163" display="http://sports.yahoo.com/nfl/players/9158"/>
    <hyperlink ref="A167" r:id="rId164" display="http://sports.yahoo.com/nfl/players/24262"/>
    <hyperlink ref="A159" r:id="rId165" display="http://sports.yahoo.com/nfl/players/26685"/>
    <hyperlink ref="A198" r:id="rId166" display="http://sports.yahoo.com/nfl/players/26774"/>
    <hyperlink ref="A196" r:id="rId167" display="http://sports.yahoo.com/nfl/players/25743"/>
    <hyperlink ref="A142" r:id="rId168" display="http://sports.yahoo.com/nfl/players/24849"/>
    <hyperlink ref="A161" r:id="rId169" display="http://sports.yahoo.com/nfl/players/26428"/>
    <hyperlink ref="A204" r:id="rId170" display="http://sports.yahoo.com/nfl/players/7206"/>
    <hyperlink ref="A191" r:id="rId171" display="http://sports.yahoo.com/nfl/players/9286"/>
    <hyperlink ref="A194" r:id="rId172" display="http://sports.yahoo.com/nfl/players/26664"/>
    <hyperlink ref="A195" r:id="rId173" display="http://sports.yahoo.com/nfl/players/24813"/>
    <hyperlink ref="A177" r:id="rId174" display="http://sports.yahoo.com/nfl/players/8327"/>
    <hyperlink ref="A179" r:id="rId175" display="http://sports.yahoo.com/nfl/players/9496"/>
    <hyperlink ref="A178" r:id="rId176" display="http://sports.yahoo.com/nfl/players/24940"/>
    <hyperlink ref="A156" r:id="rId177" display="http://sports.yahoo.com/nfl/players/24892"/>
    <hyperlink ref="A130" r:id="rId178" display="http://sports.yahoo.com/nfl/players/27235"/>
    <hyperlink ref="A172" r:id="rId179" display="http://sports.yahoo.com/nfl/players/9043"/>
    <hyperlink ref="A224" r:id="rId180" display="http://sports.yahoo.com/nfl/players/9375"/>
    <hyperlink ref="A200" r:id="rId181" display="http://sports.yahoo.com/nfl/players/24135"/>
    <hyperlink ref="A192" r:id="rId182" display="http://sports.yahoo.com/nfl/players/9030"/>
    <hyperlink ref="A185" r:id="rId183" display="http://sports.yahoo.com/nfl/players/24902"/>
    <hyperlink ref="A225" r:id="rId184" display="http://sports.yahoo.com/nfl/players/25816"/>
    <hyperlink ref="A208" r:id="rId185" display="http://sports.yahoo.com/nfl/players/26639"/>
    <hyperlink ref="A226" r:id="rId186" display="http://sports.yahoo.com/nfl/players/25105"/>
    <hyperlink ref="A186" r:id="rId187" display="http://sports.yahoo.com/nfl/players/26699"/>
    <hyperlink ref="A110" r:id="rId188" display="http://sports.yahoo.com/nfl/players/24164"/>
    <hyperlink ref="A201" r:id="rId189" display="http://sports.yahoo.com/nfl/players/8292"/>
    <hyperlink ref="A227" r:id="rId190" display="http://sports.yahoo.com/nfl/players/9010"/>
    <hyperlink ref="A199" r:id="rId191" display="http://sports.yahoo.com/nfl/players/9458"/>
    <hyperlink ref="A180" r:id="rId192" display="http://sports.yahoo.com/nfl/players/25753"/>
    <hyperlink ref="A211" r:id="rId193" display="http://sports.yahoo.com/nfl/players/8986"/>
    <hyperlink ref="A197" r:id="rId194" display="http://sports.yahoo.com/nfl/players/25828"/>
    <hyperlink ref="A213" r:id="rId195" display="http://sports.yahoo.com/nfl/players/24799"/>
    <hyperlink ref="A183" r:id="rId196" display="http://sports.yahoo.com/nfl/players/26702"/>
    <hyperlink ref="A214" r:id="rId197" display="http://sports.yahoo.com/nfl/players/26657"/>
    <hyperlink ref="A207" r:id="rId198" display="http://sports.yahoo.com/nfl/players/8916"/>
    <hyperlink ref="A206" r:id="rId199" display="http://sports.yahoo.com/nfl/players/24011"/>
    <hyperlink ref="A182" r:id="rId200" display="http://sports.yahoo.com/nfl/players/25744"/>
    <hyperlink ref="A209" r:id="rId201" display="http://sports.yahoo.com/nfl/players/7777"/>
    <hyperlink ref="A188" r:id="rId202" display="http://sports.yahoo.com/nfl/players/8810"/>
    <hyperlink ref="A205" r:id="rId203" display="http://sports.yahoo.com/nfl/players/9274"/>
    <hyperlink ref="A210" r:id="rId204" display="http://sports.yahoo.com/nfl/players/8416"/>
    <hyperlink ref="A212" r:id="rId205" display="http://sports.yahoo.com/nfl/players/26658"/>
    <hyperlink ref="A216" r:id="rId206" display="http://sports.yahoo.com/nfl/players/7426"/>
    <hyperlink ref="A215" r:id="rId207" display="http://sports.yahoo.com/nfl/players/8383"/>
    <hyperlink ref="A217" r:id="rId208" display="http://sports.yahoo.com/nfl/players/8799"/>
    <hyperlink ref="A229" r:id="rId209" display="http://sports.yahoo.com/nfl/players/24774"/>
    <hyperlink ref="A228" r:id="rId210" display="http://sports.yahoo.com/nfl/players/4755"/>
    <hyperlink ref="A219" r:id="rId211" display="http://sports.yahoo.com/nfl/players/24834"/>
    <hyperlink ref="A222" r:id="rId212" display="http://sports.yahoo.com/nfl/players/6791"/>
    <hyperlink ref="A221" r:id="rId213" display="http://sports.yahoo.com/nfl/players/6360"/>
    <hyperlink ref="A218" r:id="rId214" display="http://sports.yahoo.com/nfl/players/7374"/>
    <hyperlink ref="A220" r:id="rId215" display="http://sports.yahoo.com/nfl/players/7802"/>
    <hyperlink ref="A223" r:id="rId216" display="http://sports.yahoo.com/nfl/players/7810"/>
    <hyperlink ref="A113" r:id="rId217" display="http://sports.yahoo.com/nfl/players/9674"/>
    <hyperlink ref="A154" r:id="rId218" display="http://sports.yahoo.com/nfl/players/27234"/>
    <hyperlink ref="A170" r:id="rId219" display="http://sports.yahoo.com/nfl/players/24916"/>
    <hyperlink ref="A190" r:id="rId220" display="http://sports.yahoo.com/nfl/players/26644"/>
    <hyperlink ref="A202" r:id="rId221" display="http://sports.yahoo.com/nfl/players/7858"/>
  </hyperlinks>
  <pageMargins left="0.75" right="0.75" top="1" bottom="1" header="0.5" footer="0.5"/>
  <pageSetup scale="55" fitToHeight="0" orientation="portrait" r:id="rId222"/>
  <headerFooter alignWithMargins="0">
    <oddFooter>&amp;L&amp;"Verdana,Regular"&amp;8Copyright FantasyCube.com. This work is licensed under a Creative Commons Attribution-NonCommercial-NoDerivs 3.0 Unported License.&amp;R&amp;"Verdana,Regular"&amp;8[&amp;A]  Page &amp;P of &amp;N</oddFooter>
  </headerFooter>
  <drawing r:id="rId223"/>
  <legacyDrawing r:id="rId22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6" id="{4CAF4B7A-8431-4C67-894E-93B6AF29F69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H5:H169 H171:H189 H191:H201 H203:H229</xm:sqref>
        </x14:conditionalFormatting>
        <x14:conditionalFormatting xmlns:xm="http://schemas.microsoft.com/office/excel/2006/main">
          <x14:cfRule type="iconSet" priority="21" id="{0D883B83-1621-440C-A4E9-35B2AADEFCD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K5:K169 K171:K189 K191:K201 K203:K229</xm:sqref>
        </x14:conditionalFormatting>
        <x14:conditionalFormatting xmlns:xm="http://schemas.microsoft.com/office/excel/2006/main">
          <x14:cfRule type="iconSet" priority="19" id="{E804A0A3-7AD6-4F7F-8CD9-D4FEE6703FC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N5:N169 N171:N189 N191:N201 N203:N229</xm:sqref>
        </x14:conditionalFormatting>
        <x14:conditionalFormatting xmlns:xm="http://schemas.microsoft.com/office/excel/2006/main">
          <x14:cfRule type="iconSet" priority="17" id="{8CBE1EDA-6AC0-414E-B562-421CAD5F913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H170</xm:sqref>
        </x14:conditionalFormatting>
        <x14:conditionalFormatting xmlns:xm="http://schemas.microsoft.com/office/excel/2006/main">
          <x14:cfRule type="iconSet" priority="15" id="{AA585500-724F-4FAC-987A-66B1ED11CA3A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K170</xm:sqref>
        </x14:conditionalFormatting>
        <x14:conditionalFormatting xmlns:xm="http://schemas.microsoft.com/office/excel/2006/main">
          <x14:cfRule type="iconSet" priority="13" id="{0EEDB23D-CC75-4540-A534-82A11CFEDD8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N170</xm:sqref>
        </x14:conditionalFormatting>
        <x14:conditionalFormatting xmlns:xm="http://schemas.microsoft.com/office/excel/2006/main">
          <x14:cfRule type="iconSet" priority="11" id="{5CA0ABC2-CA49-4A4C-9778-C56892D071B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H190</xm:sqref>
        </x14:conditionalFormatting>
        <x14:conditionalFormatting xmlns:xm="http://schemas.microsoft.com/office/excel/2006/main">
          <x14:cfRule type="iconSet" priority="9" id="{EC933347-C6D6-45CB-81E1-28BDF775E0C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K190</xm:sqref>
        </x14:conditionalFormatting>
        <x14:conditionalFormatting xmlns:xm="http://schemas.microsoft.com/office/excel/2006/main">
          <x14:cfRule type="iconSet" priority="7" id="{3787719D-BD7E-4A90-A186-9A6B8F523EB3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N190</xm:sqref>
        </x14:conditionalFormatting>
        <x14:conditionalFormatting xmlns:xm="http://schemas.microsoft.com/office/excel/2006/main">
          <x14:cfRule type="iconSet" priority="5" id="{43C7E700-0499-4620-914A-C4FC35409DD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H202</xm:sqref>
        </x14:conditionalFormatting>
        <x14:conditionalFormatting xmlns:xm="http://schemas.microsoft.com/office/excel/2006/main">
          <x14:cfRule type="iconSet" priority="3" id="{378E99C0-4DBE-46BC-9F52-C09F5A7ABC4F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K202</xm:sqref>
        </x14:conditionalFormatting>
        <x14:conditionalFormatting xmlns:xm="http://schemas.microsoft.com/office/excel/2006/main">
          <x14:cfRule type="iconSet" priority="1" id="{F3826A41-768A-4024-8CD4-A91CC127E415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N202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tabColor rgb="FFFFC000"/>
    <pageSetUpPr fitToPage="1"/>
  </sheetPr>
  <dimension ref="A1:AB304"/>
  <sheetViews>
    <sheetView workbookViewId="0">
      <selection activeCell="J2" sqref="J2"/>
    </sheetView>
  </sheetViews>
  <sheetFormatPr defaultRowHeight="12.75" x14ac:dyDescent="0.2"/>
  <cols>
    <col min="1" max="1" width="17.42578125" style="53" customWidth="1"/>
    <col min="2" max="2" width="6" style="56" customWidth="1"/>
    <col min="3" max="3" width="7.5703125" style="56" customWidth="1"/>
    <col min="4" max="4" width="18.5703125" style="56" customWidth="1"/>
    <col min="5" max="5" width="7" style="56" customWidth="1"/>
    <col min="6" max="8" width="6.42578125" style="53" customWidth="1"/>
    <col min="9" max="9" width="8.140625" style="53" customWidth="1"/>
    <col min="10" max="10" width="8.5703125" style="53" customWidth="1"/>
    <col min="11" max="11" width="5.85546875" style="53" customWidth="1"/>
    <col min="12" max="12" width="6.42578125" style="53" customWidth="1"/>
    <col min="13" max="13" width="5.5703125" style="53" customWidth="1"/>
    <col min="14" max="14" width="5.28515625" style="53" bestFit="1" customWidth="1"/>
    <col min="15" max="15" width="6.28515625" style="53" customWidth="1"/>
    <col min="16" max="16" width="5.5703125" style="53" customWidth="1"/>
    <col min="17" max="17" width="6.42578125" style="53" customWidth="1"/>
    <col min="18" max="18" width="6.140625" style="53" customWidth="1"/>
    <col min="19" max="19" width="5.85546875" style="53" customWidth="1"/>
    <col min="20" max="20" width="6.140625" style="53" customWidth="1"/>
    <col min="21" max="21" width="5.28515625" style="53" customWidth="1"/>
    <col min="22" max="22" width="6" style="53" customWidth="1"/>
    <col min="23" max="23" width="6.85546875" style="53" bestFit="1" customWidth="1"/>
    <col min="24" max="24" width="9" style="53" customWidth="1"/>
    <col min="25" max="25" width="5.5703125" style="53" bestFit="1" customWidth="1"/>
    <col min="26" max="26" width="6.42578125" style="122" customWidth="1"/>
    <col min="27" max="28" width="9.140625" style="56"/>
    <col min="29" max="16384" width="9.140625" style="53"/>
  </cols>
  <sheetData>
    <row r="1" spans="1:26" ht="36" customHeight="1" x14ac:dyDescent="0.3">
      <c r="A1" s="59"/>
      <c r="B1" s="60"/>
      <c r="C1" s="60"/>
      <c r="D1" s="59" t="str">
        <f>"NFL Fantasy Football Stats - " &amp; lkpYear-1  &amp; " Season Actuals"</f>
        <v>NFL Fantasy Football Stats - 2012 Season Actuals</v>
      </c>
      <c r="E1" s="59"/>
      <c r="F1" s="61"/>
      <c r="G1" s="61"/>
      <c r="H1" s="61"/>
      <c r="I1" s="61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89"/>
      <c r="Y1" s="89"/>
      <c r="Z1" s="121" t="str">
        <f>lkpCopyright</f>
        <v>© FantasyCube.com</v>
      </c>
    </row>
    <row r="2" spans="1:26" ht="14.25" customHeight="1" x14ac:dyDescent="0.2">
      <c r="A2" s="63" t="str">
        <f>'Offense_(Proj)'!A2</f>
        <v>Updated: August 28, 2013</v>
      </c>
      <c r="B2" s="64"/>
      <c r="C2" s="64"/>
      <c r="D2" s="64"/>
      <c r="E2" s="64"/>
      <c r="F2" s="65"/>
      <c r="G2" s="65"/>
      <c r="H2" s="65"/>
      <c r="I2" s="133" t="s">
        <v>181</v>
      </c>
      <c r="J2" s="67">
        <f>'Offense_(Proj)'!Q2</f>
        <v>0</v>
      </c>
      <c r="K2" s="67">
        <f>'Offense_(Proj)'!R2</f>
        <v>0</v>
      </c>
      <c r="L2" s="67">
        <f>'Offense_(Proj)'!S2</f>
        <v>25</v>
      </c>
      <c r="M2" s="67">
        <f>'Offense_(Proj)'!T2</f>
        <v>4</v>
      </c>
      <c r="N2" s="67">
        <f>'Offense_(Proj)'!U2</f>
        <v>-1</v>
      </c>
      <c r="O2" s="67">
        <f>'Offense_(Proj)'!V2</f>
        <v>10</v>
      </c>
      <c r="P2" s="67">
        <f>'Offense_(Proj)'!W2</f>
        <v>6</v>
      </c>
      <c r="Q2" s="67">
        <f>'Offense_(Proj)'!X2</f>
        <v>0</v>
      </c>
      <c r="R2" s="67">
        <f>'Offense_(Proj)'!Y2</f>
        <v>10</v>
      </c>
      <c r="S2" s="67">
        <f>'Offense_(Proj)'!Z2</f>
        <v>6</v>
      </c>
      <c r="T2" s="67">
        <f>'Offense_(Proj)'!AA2</f>
        <v>0</v>
      </c>
      <c r="U2" s="67">
        <f>'Offense_(Proj)'!AB2</f>
        <v>6</v>
      </c>
      <c r="V2" s="67">
        <f>'Offense_(Proj)'!AC2</f>
        <v>2</v>
      </c>
      <c r="W2" s="67">
        <f>'Offense_(Proj)'!AD2</f>
        <v>-2</v>
      </c>
      <c r="X2" s="68"/>
      <c r="Y2" s="118"/>
      <c r="Z2" s="118"/>
    </row>
    <row r="3" spans="1:26" ht="15" customHeight="1" x14ac:dyDescent="0.2">
      <c r="A3" s="90"/>
      <c r="B3" s="91"/>
      <c r="C3" s="91"/>
      <c r="D3" s="112" t="s">
        <v>504</v>
      </c>
      <c r="E3" s="92"/>
      <c r="F3" s="112" t="s">
        <v>496</v>
      </c>
      <c r="G3" s="92"/>
      <c r="H3" s="93"/>
      <c r="I3" s="113"/>
      <c r="J3" s="94" t="s">
        <v>175</v>
      </c>
      <c r="K3" s="95"/>
      <c r="L3" s="95"/>
      <c r="M3" s="95"/>
      <c r="N3" s="95"/>
      <c r="O3" s="96" t="s">
        <v>177</v>
      </c>
      <c r="P3" s="97"/>
      <c r="Q3" s="95" t="s">
        <v>176</v>
      </c>
      <c r="R3" s="95"/>
      <c r="S3" s="95"/>
      <c r="T3" s="94" t="s">
        <v>178</v>
      </c>
      <c r="U3" s="95"/>
      <c r="V3" s="98" t="s">
        <v>179</v>
      </c>
      <c r="W3" s="99" t="s">
        <v>180</v>
      </c>
      <c r="X3" s="119" t="s">
        <v>513</v>
      </c>
      <c r="Y3" s="119"/>
      <c r="Z3" s="120"/>
    </row>
    <row r="4" spans="1:26" x14ac:dyDescent="0.2">
      <c r="A4" s="100" t="s">
        <v>0</v>
      </c>
      <c r="B4" s="101" t="s">
        <v>103</v>
      </c>
      <c r="C4" s="101" t="s">
        <v>43</v>
      </c>
      <c r="D4" s="116" t="s">
        <v>505</v>
      </c>
      <c r="E4" s="117" t="s">
        <v>506</v>
      </c>
      <c r="F4" s="101" t="s">
        <v>497</v>
      </c>
      <c r="G4" s="101" t="s">
        <v>502</v>
      </c>
      <c r="H4" s="101" t="s">
        <v>501</v>
      </c>
      <c r="I4" s="102" t="s">
        <v>516</v>
      </c>
      <c r="J4" s="100" t="s">
        <v>1</v>
      </c>
      <c r="K4" s="101" t="s">
        <v>2</v>
      </c>
      <c r="L4" s="101" t="s">
        <v>3</v>
      </c>
      <c r="M4" s="101" t="s">
        <v>4</v>
      </c>
      <c r="N4" s="101" t="s">
        <v>5</v>
      </c>
      <c r="O4" s="100" t="s">
        <v>3</v>
      </c>
      <c r="P4" s="102" t="s">
        <v>4</v>
      </c>
      <c r="Q4" s="101" t="s">
        <v>6</v>
      </c>
      <c r="R4" s="101" t="s">
        <v>3</v>
      </c>
      <c r="S4" s="101" t="s">
        <v>4</v>
      </c>
      <c r="T4" s="100" t="s">
        <v>3</v>
      </c>
      <c r="U4" s="101" t="s">
        <v>4</v>
      </c>
      <c r="V4" s="100" t="s">
        <v>7</v>
      </c>
      <c r="W4" s="102" t="s">
        <v>8</v>
      </c>
      <c r="X4" s="103" t="s">
        <v>9</v>
      </c>
      <c r="Y4" s="103" t="s">
        <v>511</v>
      </c>
      <c r="Z4" s="103" t="s">
        <v>512</v>
      </c>
    </row>
    <row r="5" spans="1:26" x14ac:dyDescent="0.2">
      <c r="A5" s="107" t="s">
        <v>32</v>
      </c>
      <c r="B5" s="55" t="s">
        <v>106</v>
      </c>
      <c r="C5" s="55" t="s">
        <v>54</v>
      </c>
      <c r="D5" s="57"/>
      <c r="E5" s="57"/>
      <c r="F5" s="79">
        <v>22</v>
      </c>
      <c r="G5" s="79">
        <v>25</v>
      </c>
      <c r="H5" s="79">
        <v>29</v>
      </c>
      <c r="I5" s="80">
        <v>1</v>
      </c>
      <c r="J5" s="81">
        <v>422</v>
      </c>
      <c r="K5" s="82">
        <v>248</v>
      </c>
      <c r="L5" s="82">
        <v>5177</v>
      </c>
      <c r="M5" s="82">
        <v>43</v>
      </c>
      <c r="N5" s="82">
        <v>19</v>
      </c>
      <c r="O5" s="81">
        <v>5</v>
      </c>
      <c r="P5" s="83">
        <v>1</v>
      </c>
      <c r="Q5" s="82">
        <v>0</v>
      </c>
      <c r="R5" s="82">
        <v>0</v>
      </c>
      <c r="S5" s="82">
        <v>0</v>
      </c>
      <c r="T5" s="81">
        <v>0</v>
      </c>
      <c r="U5" s="82">
        <v>0</v>
      </c>
      <c r="V5" s="81">
        <v>0</v>
      </c>
      <c r="W5" s="83">
        <v>1</v>
      </c>
      <c r="X5" s="124">
        <f t="shared" ref="X5:X68" si="0">$J5*$J$2+$K5*$K$2+IF($L$2=0,0,$L5/$L$2)+$M5*$M$2+$N5*$N$2+IF($O$2=0,0,$O5/$O$2)+$P5*$P$2+$Q5*$Q$2+IF($R$2=0,0,$R5/$R$2)+$S5*$S$2+IF($T$2=0,0,$T5/$T$2)+$U5*$U$2+$V5*$V$2+$W5*$W$2</f>
        <v>364.58000000000004</v>
      </c>
      <c r="Y5" s="134">
        <v>16</v>
      </c>
      <c r="Z5" s="84">
        <f>X5/Y5</f>
        <v>22.786250000000003</v>
      </c>
    </row>
    <row r="6" spans="1:26" x14ac:dyDescent="0.2">
      <c r="A6" s="106" t="s">
        <v>34</v>
      </c>
      <c r="B6" s="55" t="s">
        <v>106</v>
      </c>
      <c r="C6" s="55" t="s">
        <v>55</v>
      </c>
      <c r="D6" s="58"/>
      <c r="E6" s="58"/>
      <c r="F6" s="79">
        <v>20</v>
      </c>
      <c r="G6" s="79">
        <v>23</v>
      </c>
      <c r="H6" s="79">
        <v>31</v>
      </c>
      <c r="I6" s="80">
        <v>1</v>
      </c>
      <c r="J6" s="81">
        <v>371</v>
      </c>
      <c r="K6" s="82">
        <v>181</v>
      </c>
      <c r="L6" s="82">
        <v>4295</v>
      </c>
      <c r="M6" s="82">
        <v>39</v>
      </c>
      <c r="N6" s="82">
        <v>8</v>
      </c>
      <c r="O6" s="81">
        <v>259</v>
      </c>
      <c r="P6" s="83">
        <v>2</v>
      </c>
      <c r="Q6" s="82">
        <v>1</v>
      </c>
      <c r="R6" s="82">
        <v>-1</v>
      </c>
      <c r="S6" s="82">
        <v>0</v>
      </c>
      <c r="T6" s="81">
        <v>0</v>
      </c>
      <c r="U6" s="82">
        <v>0</v>
      </c>
      <c r="V6" s="81">
        <v>1</v>
      </c>
      <c r="W6" s="83">
        <v>4</v>
      </c>
      <c r="X6" s="123">
        <f t="shared" si="0"/>
        <v>351.59999999999997</v>
      </c>
      <c r="Y6" s="134">
        <v>16</v>
      </c>
      <c r="Z6" s="84">
        <f t="shared" ref="Z6:Z69" si="1">X6/Y6</f>
        <v>21.974999999999998</v>
      </c>
    </row>
    <row r="7" spans="1:26" x14ac:dyDescent="0.2">
      <c r="A7" s="106" t="s">
        <v>68</v>
      </c>
      <c r="B7" s="55" t="s">
        <v>106</v>
      </c>
      <c r="C7" s="55" t="s">
        <v>49</v>
      </c>
      <c r="D7" s="58"/>
      <c r="E7" s="58"/>
      <c r="F7" s="79">
        <v>39</v>
      </c>
      <c r="G7" s="79">
        <v>45</v>
      </c>
      <c r="H7" s="79">
        <v>53</v>
      </c>
      <c r="I7" s="80">
        <v>1</v>
      </c>
      <c r="J7" s="81">
        <v>401</v>
      </c>
      <c r="K7" s="82">
        <v>236</v>
      </c>
      <c r="L7" s="82">
        <v>4827</v>
      </c>
      <c r="M7" s="82">
        <v>34</v>
      </c>
      <c r="N7" s="82">
        <v>8</v>
      </c>
      <c r="O7" s="81">
        <v>32</v>
      </c>
      <c r="P7" s="83">
        <v>4</v>
      </c>
      <c r="Q7" s="82">
        <v>0</v>
      </c>
      <c r="R7" s="82">
        <v>0</v>
      </c>
      <c r="S7" s="82">
        <v>0</v>
      </c>
      <c r="T7" s="81">
        <v>0</v>
      </c>
      <c r="U7" s="82">
        <v>0</v>
      </c>
      <c r="V7" s="81">
        <v>0</v>
      </c>
      <c r="W7" s="83">
        <v>0</v>
      </c>
      <c r="X7" s="123">
        <f t="shared" si="0"/>
        <v>348.28000000000003</v>
      </c>
      <c r="Y7" s="134">
        <v>16</v>
      </c>
      <c r="Z7" s="84">
        <f t="shared" si="1"/>
        <v>21.767500000000002</v>
      </c>
    </row>
    <row r="8" spans="1:26" x14ac:dyDescent="0.2">
      <c r="A8" s="106" t="s">
        <v>271</v>
      </c>
      <c r="B8" s="55" t="s">
        <v>106</v>
      </c>
      <c r="C8" s="55" t="s">
        <v>51</v>
      </c>
      <c r="D8" s="58"/>
      <c r="E8" s="58"/>
      <c r="F8" s="79">
        <v>29</v>
      </c>
      <c r="G8" s="79">
        <v>36</v>
      </c>
      <c r="H8" s="79">
        <v>44</v>
      </c>
      <c r="I8" s="80">
        <v>1</v>
      </c>
      <c r="J8" s="81">
        <v>280</v>
      </c>
      <c r="K8" s="82">
        <v>205</v>
      </c>
      <c r="L8" s="82">
        <v>3869</v>
      </c>
      <c r="M8" s="82">
        <v>19</v>
      </c>
      <c r="N8" s="82">
        <v>12</v>
      </c>
      <c r="O8" s="81">
        <v>741</v>
      </c>
      <c r="P8" s="83">
        <v>8</v>
      </c>
      <c r="Q8" s="82">
        <v>0</v>
      </c>
      <c r="R8" s="82">
        <v>6</v>
      </c>
      <c r="S8" s="82">
        <v>0</v>
      </c>
      <c r="T8" s="81">
        <v>0</v>
      </c>
      <c r="U8" s="82">
        <v>0</v>
      </c>
      <c r="V8" s="81">
        <v>0</v>
      </c>
      <c r="W8" s="83">
        <v>3</v>
      </c>
      <c r="X8" s="123">
        <f t="shared" si="0"/>
        <v>335.46000000000004</v>
      </c>
      <c r="Y8" s="134">
        <v>16</v>
      </c>
      <c r="Z8" s="84">
        <f t="shared" si="1"/>
        <v>20.966250000000002</v>
      </c>
    </row>
    <row r="9" spans="1:26" x14ac:dyDescent="0.2">
      <c r="A9" s="106" t="s">
        <v>284</v>
      </c>
      <c r="B9" s="55" t="s">
        <v>106</v>
      </c>
      <c r="C9" s="55" t="s">
        <v>102</v>
      </c>
      <c r="D9" s="58"/>
      <c r="E9" s="58"/>
      <c r="F9" s="79">
        <v>51</v>
      </c>
      <c r="G9" s="79">
        <v>63</v>
      </c>
      <c r="H9" s="79">
        <v>68</v>
      </c>
      <c r="I9" s="80">
        <v>1</v>
      </c>
      <c r="J9" s="81">
        <v>258</v>
      </c>
      <c r="K9" s="82">
        <v>135</v>
      </c>
      <c r="L9" s="82">
        <v>3200</v>
      </c>
      <c r="M9" s="82">
        <v>20</v>
      </c>
      <c r="N9" s="82">
        <v>5</v>
      </c>
      <c r="O9" s="81">
        <v>815</v>
      </c>
      <c r="P9" s="83">
        <v>7</v>
      </c>
      <c r="Q9" s="82">
        <v>0</v>
      </c>
      <c r="R9" s="82">
        <v>0</v>
      </c>
      <c r="S9" s="82">
        <v>0</v>
      </c>
      <c r="T9" s="81">
        <v>0</v>
      </c>
      <c r="U9" s="82">
        <v>0</v>
      </c>
      <c r="V9" s="81">
        <v>0</v>
      </c>
      <c r="W9" s="83">
        <v>2</v>
      </c>
      <c r="X9" s="123">
        <f t="shared" si="0"/>
        <v>322.5</v>
      </c>
      <c r="Y9" s="134">
        <v>15</v>
      </c>
      <c r="Z9" s="84">
        <f t="shared" si="1"/>
        <v>21.5</v>
      </c>
    </row>
    <row r="10" spans="1:26" x14ac:dyDescent="0.2">
      <c r="A10" s="106" t="s">
        <v>37</v>
      </c>
      <c r="B10" s="55" t="s">
        <v>106</v>
      </c>
      <c r="C10" s="55" t="s">
        <v>14</v>
      </c>
      <c r="D10" s="58"/>
      <c r="E10" s="58"/>
      <c r="F10" s="79">
        <v>31</v>
      </c>
      <c r="G10" s="79">
        <v>37</v>
      </c>
      <c r="H10" s="79">
        <v>46</v>
      </c>
      <c r="I10" s="80">
        <v>1</v>
      </c>
      <c r="J10" s="81">
        <v>400</v>
      </c>
      <c r="K10" s="82">
        <v>183</v>
      </c>
      <c r="L10" s="82">
        <v>4659</v>
      </c>
      <c r="M10" s="82">
        <v>37</v>
      </c>
      <c r="N10" s="82">
        <v>11</v>
      </c>
      <c r="O10" s="81">
        <v>6</v>
      </c>
      <c r="P10" s="83">
        <v>0</v>
      </c>
      <c r="Q10" s="82">
        <v>0</v>
      </c>
      <c r="R10" s="82">
        <v>0</v>
      </c>
      <c r="S10" s="82">
        <v>0</v>
      </c>
      <c r="T10" s="81">
        <v>0</v>
      </c>
      <c r="U10" s="82">
        <v>0</v>
      </c>
      <c r="V10" s="81">
        <v>1</v>
      </c>
      <c r="W10" s="83">
        <v>2</v>
      </c>
      <c r="X10" s="123">
        <f t="shared" si="0"/>
        <v>321.96000000000004</v>
      </c>
      <c r="Y10" s="134">
        <v>16</v>
      </c>
      <c r="Z10" s="84">
        <f t="shared" si="1"/>
        <v>20.122500000000002</v>
      </c>
    </row>
    <row r="11" spans="1:26" x14ac:dyDescent="0.2">
      <c r="A11" s="106" t="s">
        <v>116</v>
      </c>
      <c r="B11" s="55" t="s">
        <v>106</v>
      </c>
      <c r="C11" s="55" t="s">
        <v>26</v>
      </c>
      <c r="D11" s="58"/>
      <c r="E11" s="58"/>
      <c r="F11" s="79">
        <v>47</v>
      </c>
      <c r="G11" s="79">
        <v>52</v>
      </c>
      <c r="H11" s="79">
        <v>58</v>
      </c>
      <c r="I11" s="80">
        <v>1</v>
      </c>
      <c r="J11" s="81">
        <v>422</v>
      </c>
      <c r="K11" s="82">
        <v>193</v>
      </c>
      <c r="L11" s="82">
        <v>4719</v>
      </c>
      <c r="M11" s="82">
        <v>32</v>
      </c>
      <c r="N11" s="82">
        <v>14</v>
      </c>
      <c r="O11" s="81">
        <v>141</v>
      </c>
      <c r="P11" s="83">
        <v>1</v>
      </c>
      <c r="Q11" s="82">
        <v>0</v>
      </c>
      <c r="R11" s="82">
        <v>0</v>
      </c>
      <c r="S11" s="82">
        <v>0</v>
      </c>
      <c r="T11" s="81">
        <v>0</v>
      </c>
      <c r="U11" s="82">
        <v>0</v>
      </c>
      <c r="V11" s="81">
        <v>0</v>
      </c>
      <c r="W11" s="83">
        <v>2</v>
      </c>
      <c r="X11" s="123">
        <f t="shared" si="0"/>
        <v>318.86</v>
      </c>
      <c r="Y11" s="134">
        <v>16</v>
      </c>
      <c r="Z11" s="84">
        <f t="shared" si="1"/>
        <v>19.928750000000001</v>
      </c>
    </row>
    <row r="12" spans="1:26" x14ac:dyDescent="0.2">
      <c r="A12" s="106" t="s">
        <v>12</v>
      </c>
      <c r="B12" s="55" t="s">
        <v>104</v>
      </c>
      <c r="C12" s="55" t="s">
        <v>33</v>
      </c>
      <c r="D12" s="58"/>
      <c r="E12" s="58"/>
      <c r="F12" s="79">
        <v>1</v>
      </c>
      <c r="G12" s="79">
        <v>1</v>
      </c>
      <c r="H12" s="79">
        <v>1</v>
      </c>
      <c r="I12" s="80">
        <v>1</v>
      </c>
      <c r="J12" s="81">
        <v>0</v>
      </c>
      <c r="K12" s="82">
        <v>0</v>
      </c>
      <c r="L12" s="82">
        <v>0</v>
      </c>
      <c r="M12" s="82">
        <v>0</v>
      </c>
      <c r="N12" s="82">
        <v>0</v>
      </c>
      <c r="O12" s="81">
        <v>2097</v>
      </c>
      <c r="P12" s="83">
        <v>12</v>
      </c>
      <c r="Q12" s="82">
        <v>40</v>
      </c>
      <c r="R12" s="82">
        <v>217</v>
      </c>
      <c r="S12" s="82">
        <v>1</v>
      </c>
      <c r="T12" s="81">
        <v>0</v>
      </c>
      <c r="U12" s="82">
        <v>0</v>
      </c>
      <c r="V12" s="81">
        <v>1</v>
      </c>
      <c r="W12" s="83">
        <v>2</v>
      </c>
      <c r="X12" s="123">
        <f t="shared" si="0"/>
        <v>307.39999999999998</v>
      </c>
      <c r="Y12" s="134">
        <v>16</v>
      </c>
      <c r="Z12" s="84">
        <f t="shared" si="1"/>
        <v>19.212499999999999</v>
      </c>
    </row>
    <row r="13" spans="1:26" x14ac:dyDescent="0.2">
      <c r="A13" s="106" t="s">
        <v>58</v>
      </c>
      <c r="B13" s="55" t="s">
        <v>106</v>
      </c>
      <c r="C13" s="55" t="s">
        <v>57</v>
      </c>
      <c r="D13" s="58"/>
      <c r="E13" s="58"/>
      <c r="F13" s="79">
        <v>61</v>
      </c>
      <c r="G13" s="79">
        <v>70</v>
      </c>
      <c r="H13" s="79">
        <v>74</v>
      </c>
      <c r="I13" s="80">
        <v>1</v>
      </c>
      <c r="J13" s="81">
        <v>425</v>
      </c>
      <c r="K13" s="82">
        <v>223</v>
      </c>
      <c r="L13" s="82">
        <v>4903</v>
      </c>
      <c r="M13" s="82">
        <v>28</v>
      </c>
      <c r="N13" s="82">
        <v>19</v>
      </c>
      <c r="O13" s="81">
        <v>49</v>
      </c>
      <c r="P13" s="83">
        <v>1</v>
      </c>
      <c r="Q13" s="82">
        <v>1</v>
      </c>
      <c r="R13" s="82">
        <v>-1</v>
      </c>
      <c r="S13" s="82">
        <v>0</v>
      </c>
      <c r="T13" s="81">
        <v>0</v>
      </c>
      <c r="U13" s="82">
        <v>0</v>
      </c>
      <c r="V13" s="81">
        <v>2</v>
      </c>
      <c r="W13" s="83">
        <v>3</v>
      </c>
      <c r="X13" s="123">
        <f t="shared" si="0"/>
        <v>297.91999999999996</v>
      </c>
      <c r="Y13" s="134">
        <v>16</v>
      </c>
      <c r="Z13" s="84">
        <f t="shared" si="1"/>
        <v>18.619999999999997</v>
      </c>
    </row>
    <row r="14" spans="1:26" x14ac:dyDescent="0.2">
      <c r="A14" s="106" t="s">
        <v>303</v>
      </c>
      <c r="B14" s="55" t="s">
        <v>106</v>
      </c>
      <c r="C14" s="55" t="s">
        <v>19</v>
      </c>
      <c r="D14" s="58"/>
      <c r="E14" s="58"/>
      <c r="F14" s="79">
        <v>65</v>
      </c>
      <c r="G14" s="79">
        <v>71</v>
      </c>
      <c r="H14" s="79">
        <v>72</v>
      </c>
      <c r="I14" s="80">
        <v>1</v>
      </c>
      <c r="J14" s="81">
        <v>339</v>
      </c>
      <c r="K14" s="82">
        <v>288</v>
      </c>
      <c r="L14" s="82">
        <v>4374</v>
      </c>
      <c r="M14" s="82">
        <v>23</v>
      </c>
      <c r="N14" s="82">
        <v>18</v>
      </c>
      <c r="O14" s="81">
        <v>255</v>
      </c>
      <c r="P14" s="83">
        <v>5</v>
      </c>
      <c r="Q14" s="82">
        <v>0</v>
      </c>
      <c r="R14" s="82">
        <v>0</v>
      </c>
      <c r="S14" s="82">
        <v>0</v>
      </c>
      <c r="T14" s="81">
        <v>0</v>
      </c>
      <c r="U14" s="82">
        <v>0</v>
      </c>
      <c r="V14" s="81">
        <v>0</v>
      </c>
      <c r="W14" s="83">
        <v>5</v>
      </c>
      <c r="X14" s="123">
        <f t="shared" si="0"/>
        <v>294.46000000000004</v>
      </c>
      <c r="Y14" s="134">
        <v>16</v>
      </c>
      <c r="Z14" s="84">
        <f t="shared" si="1"/>
        <v>18.403750000000002</v>
      </c>
    </row>
    <row r="15" spans="1:26" x14ac:dyDescent="0.2">
      <c r="A15" s="106" t="s">
        <v>115</v>
      </c>
      <c r="B15" s="55" t="s">
        <v>106</v>
      </c>
      <c r="C15" s="55" t="s">
        <v>52</v>
      </c>
      <c r="D15" s="58"/>
      <c r="E15" s="58"/>
      <c r="F15" s="79">
        <v>48</v>
      </c>
      <c r="G15" s="79">
        <v>60</v>
      </c>
      <c r="H15" s="79">
        <v>65</v>
      </c>
      <c r="I15" s="80">
        <v>1</v>
      </c>
      <c r="J15" s="81">
        <v>435</v>
      </c>
      <c r="K15" s="82">
        <v>292</v>
      </c>
      <c r="L15" s="82">
        <v>4967</v>
      </c>
      <c r="M15" s="82">
        <v>20</v>
      </c>
      <c r="N15" s="82">
        <v>17</v>
      </c>
      <c r="O15" s="81">
        <v>126</v>
      </c>
      <c r="P15" s="83">
        <v>4</v>
      </c>
      <c r="Q15" s="82">
        <v>1</v>
      </c>
      <c r="R15" s="82">
        <v>3</v>
      </c>
      <c r="S15" s="82">
        <v>0</v>
      </c>
      <c r="T15" s="81">
        <v>0</v>
      </c>
      <c r="U15" s="82">
        <v>0</v>
      </c>
      <c r="V15" s="81">
        <v>1</v>
      </c>
      <c r="W15" s="83">
        <v>4</v>
      </c>
      <c r="X15" s="123">
        <f t="shared" si="0"/>
        <v>292.58000000000004</v>
      </c>
      <c r="Y15" s="134">
        <v>16</v>
      </c>
      <c r="Z15" s="84">
        <f t="shared" si="1"/>
        <v>18.286250000000003</v>
      </c>
    </row>
    <row r="16" spans="1:26" x14ac:dyDescent="0.2">
      <c r="A16" s="106" t="s">
        <v>394</v>
      </c>
      <c r="B16" s="55" t="s">
        <v>106</v>
      </c>
      <c r="C16" s="55" t="s">
        <v>101</v>
      </c>
      <c r="D16" s="58"/>
      <c r="E16" s="58"/>
      <c r="F16" s="79">
        <v>50</v>
      </c>
      <c r="G16" s="79">
        <v>73</v>
      </c>
      <c r="H16" s="79">
        <v>77</v>
      </c>
      <c r="I16" s="80">
        <v>1</v>
      </c>
      <c r="J16" s="81">
        <v>252</v>
      </c>
      <c r="K16" s="82">
        <v>141</v>
      </c>
      <c r="L16" s="82">
        <v>3118</v>
      </c>
      <c r="M16" s="82">
        <v>26</v>
      </c>
      <c r="N16" s="82">
        <v>10</v>
      </c>
      <c r="O16" s="81">
        <v>489</v>
      </c>
      <c r="P16" s="83">
        <v>4</v>
      </c>
      <c r="Q16" s="82">
        <v>0</v>
      </c>
      <c r="R16" s="82">
        <v>0</v>
      </c>
      <c r="S16" s="82">
        <v>0</v>
      </c>
      <c r="T16" s="81">
        <v>0</v>
      </c>
      <c r="U16" s="82">
        <v>0</v>
      </c>
      <c r="V16" s="81">
        <v>0</v>
      </c>
      <c r="W16" s="83">
        <v>3</v>
      </c>
      <c r="X16" s="123">
        <f t="shared" si="0"/>
        <v>285.62</v>
      </c>
      <c r="Y16" s="134">
        <v>16</v>
      </c>
      <c r="Z16" s="84">
        <f t="shared" si="1"/>
        <v>17.85125</v>
      </c>
    </row>
    <row r="17" spans="1:26" x14ac:dyDescent="0.2">
      <c r="A17" s="106" t="s">
        <v>302</v>
      </c>
      <c r="B17" s="55" t="s">
        <v>106</v>
      </c>
      <c r="C17" s="55" t="s">
        <v>24</v>
      </c>
      <c r="D17" s="58"/>
      <c r="E17" s="58"/>
      <c r="F17" s="79">
        <v>114</v>
      </c>
      <c r="G17" s="79">
        <v>110</v>
      </c>
      <c r="H17" s="79">
        <v>112</v>
      </c>
      <c r="I17" s="80">
        <v>0.99</v>
      </c>
      <c r="J17" s="81">
        <v>329</v>
      </c>
      <c r="K17" s="82">
        <v>199</v>
      </c>
      <c r="L17" s="82">
        <v>3669</v>
      </c>
      <c r="M17" s="82">
        <v>27</v>
      </c>
      <c r="N17" s="82">
        <v>16</v>
      </c>
      <c r="O17" s="81">
        <v>120</v>
      </c>
      <c r="P17" s="83">
        <v>4</v>
      </c>
      <c r="Q17" s="82">
        <v>0</v>
      </c>
      <c r="R17" s="82">
        <v>0</v>
      </c>
      <c r="S17" s="82">
        <v>0</v>
      </c>
      <c r="T17" s="81">
        <v>0</v>
      </c>
      <c r="U17" s="82">
        <v>0</v>
      </c>
      <c r="V17" s="81">
        <v>0</v>
      </c>
      <c r="W17" s="83">
        <v>4</v>
      </c>
      <c r="X17" s="123">
        <f t="shared" si="0"/>
        <v>266.76</v>
      </c>
      <c r="Y17" s="134">
        <v>16</v>
      </c>
      <c r="Z17" s="84">
        <f t="shared" si="1"/>
        <v>16.672499999999999</v>
      </c>
    </row>
    <row r="18" spans="1:26" x14ac:dyDescent="0.2">
      <c r="A18" s="106" t="s">
        <v>170</v>
      </c>
      <c r="B18" s="55" t="s">
        <v>106</v>
      </c>
      <c r="C18" s="55" t="s">
        <v>174</v>
      </c>
      <c r="D18" s="58"/>
      <c r="E18" s="58"/>
      <c r="F18" s="79">
        <v>144</v>
      </c>
      <c r="G18" s="79">
        <v>139</v>
      </c>
      <c r="H18" s="79">
        <v>132</v>
      </c>
      <c r="I18" s="80">
        <v>0.99</v>
      </c>
      <c r="J18" s="81">
        <v>306</v>
      </c>
      <c r="K18" s="82">
        <v>252</v>
      </c>
      <c r="L18" s="82">
        <v>4065</v>
      </c>
      <c r="M18" s="82">
        <v>27</v>
      </c>
      <c r="N18" s="82">
        <v>17</v>
      </c>
      <c r="O18" s="81">
        <v>139</v>
      </c>
      <c r="P18" s="83">
        <v>0</v>
      </c>
      <c r="Q18" s="82">
        <v>0</v>
      </c>
      <c r="R18" s="82">
        <v>0</v>
      </c>
      <c r="S18" s="82">
        <v>0</v>
      </c>
      <c r="T18" s="81">
        <v>0</v>
      </c>
      <c r="U18" s="82">
        <v>0</v>
      </c>
      <c r="V18" s="81">
        <v>1</v>
      </c>
      <c r="W18" s="83">
        <v>2</v>
      </c>
      <c r="X18" s="123">
        <f t="shared" si="0"/>
        <v>265.5</v>
      </c>
      <c r="Y18" s="134">
        <v>16</v>
      </c>
      <c r="Z18" s="84">
        <f t="shared" si="1"/>
        <v>16.59375</v>
      </c>
    </row>
    <row r="19" spans="1:26" x14ac:dyDescent="0.2">
      <c r="A19" s="106" t="s">
        <v>278</v>
      </c>
      <c r="B19" s="55" t="s">
        <v>104</v>
      </c>
      <c r="C19" s="55" t="s">
        <v>174</v>
      </c>
      <c r="D19" s="58"/>
      <c r="E19" s="58"/>
      <c r="F19" s="79">
        <v>2</v>
      </c>
      <c r="G19" s="79">
        <v>2</v>
      </c>
      <c r="H19" s="79">
        <v>2</v>
      </c>
      <c r="I19" s="80">
        <v>1</v>
      </c>
      <c r="J19" s="81">
        <v>0</v>
      </c>
      <c r="K19" s="82">
        <v>0</v>
      </c>
      <c r="L19" s="82">
        <v>0</v>
      </c>
      <c r="M19" s="82">
        <v>0</v>
      </c>
      <c r="N19" s="82">
        <v>0</v>
      </c>
      <c r="O19" s="81">
        <v>1454</v>
      </c>
      <c r="P19" s="83">
        <v>11</v>
      </c>
      <c r="Q19" s="82">
        <v>49</v>
      </c>
      <c r="R19" s="82">
        <v>472</v>
      </c>
      <c r="S19" s="82">
        <v>1</v>
      </c>
      <c r="T19" s="81">
        <v>0</v>
      </c>
      <c r="U19" s="82">
        <v>0</v>
      </c>
      <c r="V19" s="81">
        <v>0</v>
      </c>
      <c r="W19" s="83">
        <v>1</v>
      </c>
      <c r="X19" s="123">
        <f t="shared" si="0"/>
        <v>262.60000000000002</v>
      </c>
      <c r="Y19" s="134">
        <v>16</v>
      </c>
      <c r="Z19" s="84">
        <f t="shared" si="1"/>
        <v>16.412500000000001</v>
      </c>
    </row>
    <row r="20" spans="1:26" x14ac:dyDescent="0.2">
      <c r="A20" s="106" t="s">
        <v>74</v>
      </c>
      <c r="B20" s="55" t="s">
        <v>104</v>
      </c>
      <c r="C20" s="55" t="s">
        <v>46</v>
      </c>
      <c r="D20" s="58"/>
      <c r="E20" s="58"/>
      <c r="F20" s="79">
        <v>8</v>
      </c>
      <c r="G20" s="79">
        <v>9</v>
      </c>
      <c r="H20" s="79">
        <v>9</v>
      </c>
      <c r="I20" s="80">
        <v>0.98</v>
      </c>
      <c r="J20" s="81">
        <v>0</v>
      </c>
      <c r="K20" s="82">
        <v>0</v>
      </c>
      <c r="L20" s="82">
        <v>0</v>
      </c>
      <c r="M20" s="82">
        <v>0</v>
      </c>
      <c r="N20" s="82">
        <v>0</v>
      </c>
      <c r="O20" s="81">
        <v>1424</v>
      </c>
      <c r="P20" s="83">
        <v>15</v>
      </c>
      <c r="Q20" s="82">
        <v>40</v>
      </c>
      <c r="R20" s="82">
        <v>217</v>
      </c>
      <c r="S20" s="82">
        <v>2</v>
      </c>
      <c r="T20" s="81">
        <v>0</v>
      </c>
      <c r="U20" s="82">
        <v>0</v>
      </c>
      <c r="V20" s="81">
        <v>0</v>
      </c>
      <c r="W20" s="83">
        <v>2</v>
      </c>
      <c r="X20" s="123">
        <f t="shared" si="0"/>
        <v>262.10000000000002</v>
      </c>
      <c r="Y20" s="134">
        <v>16</v>
      </c>
      <c r="Z20" s="84">
        <f t="shared" si="1"/>
        <v>16.381250000000001</v>
      </c>
    </row>
    <row r="21" spans="1:26" x14ac:dyDescent="0.2">
      <c r="A21" s="106" t="s">
        <v>109</v>
      </c>
      <c r="B21" s="55" t="s">
        <v>106</v>
      </c>
      <c r="C21" s="55" t="s">
        <v>98</v>
      </c>
      <c r="D21" s="58"/>
      <c r="E21" s="58"/>
      <c r="F21" s="79">
        <v>93</v>
      </c>
      <c r="G21" s="79">
        <v>99</v>
      </c>
      <c r="H21" s="79">
        <v>102</v>
      </c>
      <c r="I21" s="80">
        <v>1</v>
      </c>
      <c r="J21" s="81">
        <v>321</v>
      </c>
      <c r="K21" s="82">
        <v>215</v>
      </c>
      <c r="L21" s="82">
        <v>3948</v>
      </c>
      <c r="M21" s="82">
        <v>26</v>
      </c>
      <c r="N21" s="82">
        <v>15</v>
      </c>
      <c r="O21" s="81">
        <v>30</v>
      </c>
      <c r="P21" s="83">
        <v>0</v>
      </c>
      <c r="Q21" s="82">
        <v>0</v>
      </c>
      <c r="R21" s="82">
        <v>0</v>
      </c>
      <c r="S21" s="82">
        <v>0</v>
      </c>
      <c r="T21" s="81">
        <v>0</v>
      </c>
      <c r="U21" s="82">
        <v>0</v>
      </c>
      <c r="V21" s="81">
        <v>0</v>
      </c>
      <c r="W21" s="83">
        <v>1</v>
      </c>
      <c r="X21" s="123">
        <f t="shared" si="0"/>
        <v>247.91999999999996</v>
      </c>
      <c r="Y21" s="134">
        <v>16</v>
      </c>
      <c r="Z21" s="84">
        <f t="shared" si="1"/>
        <v>15.494999999999997</v>
      </c>
    </row>
    <row r="22" spans="1:26" x14ac:dyDescent="0.2">
      <c r="A22" s="106" t="s">
        <v>139</v>
      </c>
      <c r="B22" s="55" t="s">
        <v>104</v>
      </c>
      <c r="C22" s="55" t="s">
        <v>101</v>
      </c>
      <c r="D22" s="58"/>
      <c r="E22" s="58"/>
      <c r="F22" s="79">
        <v>7</v>
      </c>
      <c r="G22" s="79">
        <v>7</v>
      </c>
      <c r="H22" s="79">
        <v>14</v>
      </c>
      <c r="I22" s="80">
        <v>0.99</v>
      </c>
      <c r="J22" s="81">
        <v>0</v>
      </c>
      <c r="K22" s="82">
        <v>0</v>
      </c>
      <c r="L22" s="82">
        <v>0</v>
      </c>
      <c r="M22" s="82">
        <v>0</v>
      </c>
      <c r="N22" s="82">
        <v>0</v>
      </c>
      <c r="O22" s="81">
        <v>1590</v>
      </c>
      <c r="P22" s="83">
        <v>11</v>
      </c>
      <c r="Q22" s="82">
        <v>23</v>
      </c>
      <c r="R22" s="82">
        <v>196</v>
      </c>
      <c r="S22" s="82">
        <v>1</v>
      </c>
      <c r="T22" s="81">
        <v>0</v>
      </c>
      <c r="U22" s="82">
        <v>0</v>
      </c>
      <c r="V22" s="81">
        <v>0</v>
      </c>
      <c r="W22" s="83">
        <v>2</v>
      </c>
      <c r="X22" s="123">
        <f t="shared" si="0"/>
        <v>246.6</v>
      </c>
      <c r="Y22" s="134">
        <v>16</v>
      </c>
      <c r="Z22" s="84">
        <f t="shared" si="1"/>
        <v>15.4125</v>
      </c>
    </row>
    <row r="23" spans="1:26" x14ac:dyDescent="0.2">
      <c r="A23" s="106" t="s">
        <v>110</v>
      </c>
      <c r="B23" s="55" t="s">
        <v>106</v>
      </c>
      <c r="C23" s="55" t="s">
        <v>22</v>
      </c>
      <c r="D23" s="58"/>
      <c r="E23" s="58"/>
      <c r="F23" s="79">
        <v>123</v>
      </c>
      <c r="G23" s="79">
        <v>147</v>
      </c>
      <c r="H23" s="79">
        <v>146</v>
      </c>
      <c r="I23" s="80">
        <v>1</v>
      </c>
      <c r="J23" s="81">
        <v>317</v>
      </c>
      <c r="K23" s="82">
        <v>214</v>
      </c>
      <c r="L23" s="82">
        <v>3817</v>
      </c>
      <c r="M23" s="82">
        <v>22</v>
      </c>
      <c r="N23" s="82">
        <v>10</v>
      </c>
      <c r="O23" s="81">
        <v>22</v>
      </c>
      <c r="P23" s="83">
        <v>3</v>
      </c>
      <c r="Q23" s="82">
        <v>0</v>
      </c>
      <c r="R23" s="82">
        <v>0</v>
      </c>
      <c r="S23" s="82">
        <v>0</v>
      </c>
      <c r="T23" s="81">
        <v>0</v>
      </c>
      <c r="U23" s="82">
        <v>0</v>
      </c>
      <c r="V23" s="81">
        <v>1</v>
      </c>
      <c r="W23" s="83">
        <v>4</v>
      </c>
      <c r="X23" s="123">
        <f t="shared" si="0"/>
        <v>244.88</v>
      </c>
      <c r="Y23" s="134">
        <v>16</v>
      </c>
      <c r="Z23" s="84">
        <f t="shared" si="1"/>
        <v>15.305</v>
      </c>
    </row>
    <row r="24" spans="1:26" x14ac:dyDescent="0.2">
      <c r="A24" s="106" t="s">
        <v>169</v>
      </c>
      <c r="B24" s="55" t="s">
        <v>106</v>
      </c>
      <c r="C24" s="55" t="s">
        <v>53</v>
      </c>
      <c r="D24" s="58"/>
      <c r="E24" s="58"/>
      <c r="F24" s="79">
        <v>131</v>
      </c>
      <c r="G24" s="79">
        <v>137</v>
      </c>
      <c r="H24" s="79">
        <v>135</v>
      </c>
      <c r="I24" s="80">
        <v>1</v>
      </c>
      <c r="J24" s="81">
        <v>328</v>
      </c>
      <c r="K24" s="82">
        <v>223</v>
      </c>
      <c r="L24" s="82">
        <v>3702</v>
      </c>
      <c r="M24" s="82">
        <v>21</v>
      </c>
      <c r="N24" s="82">
        <v>13</v>
      </c>
      <c r="O24" s="81">
        <v>127</v>
      </c>
      <c r="P24" s="83">
        <v>1</v>
      </c>
      <c r="Q24" s="82">
        <v>0</v>
      </c>
      <c r="R24" s="82">
        <v>0</v>
      </c>
      <c r="S24" s="82">
        <v>0</v>
      </c>
      <c r="T24" s="81">
        <v>0</v>
      </c>
      <c r="U24" s="82">
        <v>0</v>
      </c>
      <c r="V24" s="81">
        <v>4</v>
      </c>
      <c r="W24" s="83">
        <v>1</v>
      </c>
      <c r="X24" s="123">
        <f t="shared" si="0"/>
        <v>243.78</v>
      </c>
      <c r="Y24" s="134">
        <v>16</v>
      </c>
      <c r="Z24" s="84">
        <f t="shared" si="1"/>
        <v>15.23625</v>
      </c>
    </row>
    <row r="25" spans="1:26" x14ac:dyDescent="0.2">
      <c r="A25" s="106" t="s">
        <v>391</v>
      </c>
      <c r="B25" s="55" t="s">
        <v>104</v>
      </c>
      <c r="C25" s="55" t="s">
        <v>102</v>
      </c>
      <c r="D25" s="58"/>
      <c r="E25" s="58"/>
      <c r="F25" s="79">
        <v>11</v>
      </c>
      <c r="G25" s="79">
        <v>11</v>
      </c>
      <c r="H25" s="79">
        <v>24</v>
      </c>
      <c r="I25" s="80">
        <v>0.98</v>
      </c>
      <c r="J25" s="81">
        <v>0</v>
      </c>
      <c r="K25" s="82">
        <v>0</v>
      </c>
      <c r="L25" s="82">
        <v>0</v>
      </c>
      <c r="M25" s="82">
        <v>0</v>
      </c>
      <c r="N25" s="82">
        <v>0</v>
      </c>
      <c r="O25" s="81">
        <v>1613</v>
      </c>
      <c r="P25" s="83">
        <v>13</v>
      </c>
      <c r="Q25" s="82">
        <v>11</v>
      </c>
      <c r="R25" s="82">
        <v>77</v>
      </c>
      <c r="S25" s="82">
        <v>0</v>
      </c>
      <c r="T25" s="81">
        <v>0</v>
      </c>
      <c r="U25" s="82">
        <v>0</v>
      </c>
      <c r="V25" s="81">
        <v>0</v>
      </c>
      <c r="W25" s="83">
        <v>3</v>
      </c>
      <c r="X25" s="123">
        <f t="shared" si="0"/>
        <v>241</v>
      </c>
      <c r="Y25" s="134">
        <v>16</v>
      </c>
      <c r="Z25" s="84">
        <f t="shared" si="1"/>
        <v>15.0625</v>
      </c>
    </row>
    <row r="26" spans="1:26" x14ac:dyDescent="0.2">
      <c r="A26" s="106" t="s">
        <v>120</v>
      </c>
      <c r="B26" s="55" t="s">
        <v>106</v>
      </c>
      <c r="C26" s="55" t="s">
        <v>31</v>
      </c>
      <c r="D26" s="58"/>
      <c r="E26" s="58"/>
      <c r="F26" s="79">
        <v>127</v>
      </c>
      <c r="G26" s="79">
        <v>141</v>
      </c>
      <c r="H26" s="79">
        <v>136</v>
      </c>
      <c r="I26" s="80">
        <v>1</v>
      </c>
      <c r="J26" s="81">
        <v>345</v>
      </c>
      <c r="K26" s="82">
        <v>220</v>
      </c>
      <c r="L26" s="82">
        <v>4018</v>
      </c>
      <c r="M26" s="82">
        <v>22</v>
      </c>
      <c r="N26" s="82">
        <v>14</v>
      </c>
      <c r="O26" s="81">
        <v>36</v>
      </c>
      <c r="P26" s="83">
        <v>1</v>
      </c>
      <c r="Q26" s="82">
        <v>0</v>
      </c>
      <c r="R26" s="82">
        <v>0</v>
      </c>
      <c r="S26" s="82">
        <v>0</v>
      </c>
      <c r="T26" s="81">
        <v>0</v>
      </c>
      <c r="U26" s="82">
        <v>0</v>
      </c>
      <c r="V26" s="81">
        <v>2</v>
      </c>
      <c r="W26" s="83">
        <v>5</v>
      </c>
      <c r="X26" s="123">
        <f t="shared" si="0"/>
        <v>238.32</v>
      </c>
      <c r="Y26" s="134">
        <v>15</v>
      </c>
      <c r="Z26" s="84">
        <f t="shared" si="1"/>
        <v>15.888</v>
      </c>
    </row>
    <row r="27" spans="1:26" x14ac:dyDescent="0.2">
      <c r="A27" s="106" t="s">
        <v>65</v>
      </c>
      <c r="B27" s="55" t="s">
        <v>106</v>
      </c>
      <c r="C27" s="55" t="s">
        <v>46</v>
      </c>
      <c r="D27" s="58"/>
      <c r="E27" s="58"/>
      <c r="F27" s="79">
        <v>135</v>
      </c>
      <c r="G27" s="79">
        <v>152</v>
      </c>
      <c r="H27" s="79">
        <v>163</v>
      </c>
      <c r="I27" s="80">
        <v>1</v>
      </c>
      <c r="J27" s="81">
        <v>350</v>
      </c>
      <c r="K27" s="82">
        <v>194</v>
      </c>
      <c r="L27" s="82">
        <v>4008</v>
      </c>
      <c r="M27" s="82">
        <v>22</v>
      </c>
      <c r="N27" s="82">
        <v>12</v>
      </c>
      <c r="O27" s="81">
        <v>-9</v>
      </c>
      <c r="P27" s="83">
        <v>0</v>
      </c>
      <c r="Q27" s="82">
        <v>1</v>
      </c>
      <c r="R27" s="82">
        <v>-6</v>
      </c>
      <c r="S27" s="82">
        <v>0</v>
      </c>
      <c r="T27" s="81">
        <v>0</v>
      </c>
      <c r="U27" s="82">
        <v>0</v>
      </c>
      <c r="V27" s="81">
        <v>0</v>
      </c>
      <c r="W27" s="83">
        <v>0</v>
      </c>
      <c r="X27" s="123">
        <f t="shared" si="0"/>
        <v>234.82</v>
      </c>
      <c r="Y27" s="134">
        <v>16</v>
      </c>
      <c r="Z27" s="84">
        <f t="shared" si="1"/>
        <v>14.67625</v>
      </c>
    </row>
    <row r="28" spans="1:26" x14ac:dyDescent="0.2">
      <c r="A28" s="106" t="s">
        <v>134</v>
      </c>
      <c r="B28" s="55" t="s">
        <v>106</v>
      </c>
      <c r="C28" s="55" t="s">
        <v>50</v>
      </c>
      <c r="D28" s="58"/>
      <c r="E28" s="58"/>
      <c r="F28" s="79">
        <v>103</v>
      </c>
      <c r="G28" s="79">
        <v>124</v>
      </c>
      <c r="H28" s="79">
        <v>128</v>
      </c>
      <c r="I28" s="80">
        <v>1</v>
      </c>
      <c r="J28" s="81">
        <v>284</v>
      </c>
      <c r="K28" s="82">
        <v>165</v>
      </c>
      <c r="L28" s="82">
        <v>3265</v>
      </c>
      <c r="M28" s="82">
        <v>26</v>
      </c>
      <c r="N28" s="82">
        <v>8</v>
      </c>
      <c r="O28" s="81">
        <v>92</v>
      </c>
      <c r="P28" s="83">
        <v>0</v>
      </c>
      <c r="Q28" s="82">
        <v>0</v>
      </c>
      <c r="R28" s="82">
        <v>0</v>
      </c>
      <c r="S28" s="82">
        <v>0</v>
      </c>
      <c r="T28" s="81">
        <v>0</v>
      </c>
      <c r="U28" s="82">
        <v>0</v>
      </c>
      <c r="V28" s="81">
        <v>1</v>
      </c>
      <c r="W28" s="83">
        <v>3</v>
      </c>
      <c r="X28" s="123">
        <f t="shared" si="0"/>
        <v>231.79999999999998</v>
      </c>
      <c r="Y28" s="134">
        <v>13</v>
      </c>
      <c r="Z28" s="84">
        <f t="shared" si="1"/>
        <v>17.830769230769228</v>
      </c>
    </row>
    <row r="29" spans="1:26" x14ac:dyDescent="0.2">
      <c r="A29" s="106" t="s">
        <v>317</v>
      </c>
      <c r="B29" s="55" t="s">
        <v>106</v>
      </c>
      <c r="C29" s="55" t="s">
        <v>42</v>
      </c>
      <c r="D29" s="58"/>
      <c r="E29" s="58"/>
      <c r="F29" s="79">
        <v>254</v>
      </c>
      <c r="G29" s="79">
        <v>300</v>
      </c>
      <c r="H29" s="79">
        <v>300</v>
      </c>
      <c r="I29" s="80">
        <v>1</v>
      </c>
      <c r="J29" s="81">
        <v>306</v>
      </c>
      <c r="K29" s="82">
        <v>199</v>
      </c>
      <c r="L29" s="82">
        <v>3400</v>
      </c>
      <c r="M29" s="82">
        <v>24</v>
      </c>
      <c r="N29" s="82">
        <v>16</v>
      </c>
      <c r="O29" s="81">
        <v>197</v>
      </c>
      <c r="P29" s="83">
        <v>1</v>
      </c>
      <c r="Q29" s="82">
        <v>0</v>
      </c>
      <c r="R29" s="82">
        <v>0</v>
      </c>
      <c r="S29" s="82">
        <v>0</v>
      </c>
      <c r="T29" s="81">
        <v>0</v>
      </c>
      <c r="U29" s="82">
        <v>0</v>
      </c>
      <c r="V29" s="81">
        <v>0</v>
      </c>
      <c r="W29" s="83">
        <v>6</v>
      </c>
      <c r="X29" s="123">
        <f t="shared" si="0"/>
        <v>229.7</v>
      </c>
      <c r="Y29" s="134">
        <v>16</v>
      </c>
      <c r="Z29" s="84">
        <f t="shared" si="1"/>
        <v>14.356249999999999</v>
      </c>
    </row>
    <row r="30" spans="1:26" x14ac:dyDescent="0.2">
      <c r="A30" s="106" t="s">
        <v>75</v>
      </c>
      <c r="B30" s="55" t="s">
        <v>106</v>
      </c>
      <c r="C30" s="55" t="s">
        <v>47</v>
      </c>
      <c r="D30" s="58"/>
      <c r="E30" s="58"/>
      <c r="F30" s="79">
        <v>147</v>
      </c>
      <c r="G30" s="79">
        <v>167</v>
      </c>
      <c r="H30" s="79">
        <v>172</v>
      </c>
      <c r="I30" s="80">
        <v>1</v>
      </c>
      <c r="J30" s="81">
        <v>338</v>
      </c>
      <c r="K30" s="82">
        <v>189</v>
      </c>
      <c r="L30" s="82">
        <v>3606</v>
      </c>
      <c r="M30" s="82">
        <v>26</v>
      </c>
      <c r="N30" s="82">
        <v>15</v>
      </c>
      <c r="O30" s="81">
        <v>40</v>
      </c>
      <c r="P30" s="83">
        <v>0</v>
      </c>
      <c r="Q30" s="82">
        <v>0</v>
      </c>
      <c r="R30" s="82">
        <v>0</v>
      </c>
      <c r="S30" s="82">
        <v>0</v>
      </c>
      <c r="T30" s="81">
        <v>0</v>
      </c>
      <c r="U30" s="82">
        <v>0</v>
      </c>
      <c r="V30" s="81">
        <v>0</v>
      </c>
      <c r="W30" s="83">
        <v>7</v>
      </c>
      <c r="X30" s="123">
        <f t="shared" si="0"/>
        <v>223.24</v>
      </c>
      <c r="Y30" s="134">
        <v>16</v>
      </c>
      <c r="Z30" s="84">
        <f t="shared" si="1"/>
        <v>13.952500000000001</v>
      </c>
    </row>
    <row r="31" spans="1:26" x14ac:dyDescent="0.2">
      <c r="A31" s="106" t="s">
        <v>15</v>
      </c>
      <c r="B31" s="55" t="s">
        <v>104</v>
      </c>
      <c r="C31" s="55" t="s">
        <v>22</v>
      </c>
      <c r="D31" s="58"/>
      <c r="E31" s="58"/>
      <c r="F31" s="79">
        <v>9</v>
      </c>
      <c r="G31" s="79">
        <v>8</v>
      </c>
      <c r="H31" s="79">
        <v>7</v>
      </c>
      <c r="I31" s="80">
        <v>1</v>
      </c>
      <c r="J31" s="81">
        <v>0</v>
      </c>
      <c r="K31" s="82">
        <v>0</v>
      </c>
      <c r="L31" s="82">
        <v>0</v>
      </c>
      <c r="M31" s="82">
        <v>0</v>
      </c>
      <c r="N31" s="82">
        <v>0</v>
      </c>
      <c r="O31" s="81">
        <v>1143</v>
      </c>
      <c r="P31" s="83">
        <v>9</v>
      </c>
      <c r="Q31" s="82">
        <v>61</v>
      </c>
      <c r="R31" s="82">
        <v>478</v>
      </c>
      <c r="S31" s="82">
        <v>1</v>
      </c>
      <c r="T31" s="81">
        <v>0</v>
      </c>
      <c r="U31" s="82">
        <v>0</v>
      </c>
      <c r="V31" s="81">
        <v>0</v>
      </c>
      <c r="W31" s="83">
        <v>0</v>
      </c>
      <c r="X31" s="123">
        <f t="shared" si="0"/>
        <v>222.10000000000002</v>
      </c>
      <c r="Y31" s="134">
        <v>16</v>
      </c>
      <c r="Z31" s="84">
        <f t="shared" si="1"/>
        <v>13.881250000000001</v>
      </c>
    </row>
    <row r="32" spans="1:26" x14ac:dyDescent="0.2">
      <c r="A32" s="106" t="s">
        <v>29</v>
      </c>
      <c r="B32" s="55" t="s">
        <v>105</v>
      </c>
      <c r="C32" s="55" t="s">
        <v>52</v>
      </c>
      <c r="D32" s="58"/>
      <c r="E32" s="58"/>
      <c r="F32" s="79">
        <v>6</v>
      </c>
      <c r="G32" s="79">
        <v>10</v>
      </c>
      <c r="H32" s="79">
        <v>5</v>
      </c>
      <c r="I32" s="80">
        <v>1</v>
      </c>
      <c r="J32" s="81">
        <v>0</v>
      </c>
      <c r="K32" s="82">
        <v>0</v>
      </c>
      <c r="L32" s="82">
        <v>0</v>
      </c>
      <c r="M32" s="82">
        <v>0</v>
      </c>
      <c r="N32" s="82">
        <v>0</v>
      </c>
      <c r="O32" s="81">
        <v>0</v>
      </c>
      <c r="P32" s="83">
        <v>0</v>
      </c>
      <c r="Q32" s="82">
        <v>122</v>
      </c>
      <c r="R32" s="82">
        <v>1964</v>
      </c>
      <c r="S32" s="82">
        <v>5</v>
      </c>
      <c r="T32" s="81">
        <v>0</v>
      </c>
      <c r="U32" s="82">
        <v>0</v>
      </c>
      <c r="V32" s="81">
        <v>0</v>
      </c>
      <c r="W32" s="83">
        <v>3</v>
      </c>
      <c r="X32" s="123">
        <f t="shared" si="0"/>
        <v>220.4</v>
      </c>
      <c r="Y32" s="134">
        <v>16</v>
      </c>
      <c r="Z32" s="84">
        <f t="shared" si="1"/>
        <v>13.775</v>
      </c>
    </row>
    <row r="33" spans="1:26" x14ac:dyDescent="0.2">
      <c r="A33" s="106" t="s">
        <v>35</v>
      </c>
      <c r="B33" s="55" t="s">
        <v>105</v>
      </c>
      <c r="C33" s="55" t="s">
        <v>99</v>
      </c>
      <c r="D33" s="58"/>
      <c r="E33" s="58"/>
      <c r="F33" s="79">
        <v>19</v>
      </c>
      <c r="G33" s="79">
        <v>18</v>
      </c>
      <c r="H33" s="79">
        <v>12</v>
      </c>
      <c r="I33" s="80">
        <v>1</v>
      </c>
      <c r="J33" s="81">
        <v>0</v>
      </c>
      <c r="K33" s="82">
        <v>0</v>
      </c>
      <c r="L33" s="82">
        <v>0</v>
      </c>
      <c r="M33" s="82">
        <v>0</v>
      </c>
      <c r="N33" s="82">
        <v>0</v>
      </c>
      <c r="O33" s="81">
        <v>-2</v>
      </c>
      <c r="P33" s="83">
        <v>0</v>
      </c>
      <c r="Q33" s="82">
        <v>118</v>
      </c>
      <c r="R33" s="82">
        <v>1508</v>
      </c>
      <c r="S33" s="82">
        <v>11</v>
      </c>
      <c r="T33" s="81">
        <v>0</v>
      </c>
      <c r="U33" s="82">
        <v>0</v>
      </c>
      <c r="V33" s="81">
        <v>0</v>
      </c>
      <c r="W33" s="83">
        <v>0</v>
      </c>
      <c r="X33" s="123">
        <f t="shared" si="0"/>
        <v>216.60000000000002</v>
      </c>
      <c r="Y33" s="134">
        <v>16</v>
      </c>
      <c r="Z33" s="84">
        <f t="shared" si="1"/>
        <v>13.537500000000001</v>
      </c>
    </row>
    <row r="34" spans="1:26" x14ac:dyDescent="0.2">
      <c r="A34" s="106" t="s">
        <v>87</v>
      </c>
      <c r="B34" s="55" t="s">
        <v>104</v>
      </c>
      <c r="C34" s="55" t="s">
        <v>100</v>
      </c>
      <c r="D34" s="58"/>
      <c r="E34" s="58"/>
      <c r="F34" s="79">
        <v>3</v>
      </c>
      <c r="G34" s="79">
        <v>3</v>
      </c>
      <c r="H34" s="79">
        <v>4</v>
      </c>
      <c r="I34" s="80">
        <v>0.98</v>
      </c>
      <c r="J34" s="81">
        <v>0</v>
      </c>
      <c r="K34" s="82">
        <v>0</v>
      </c>
      <c r="L34" s="82">
        <v>0</v>
      </c>
      <c r="M34" s="82">
        <v>0</v>
      </c>
      <c r="N34" s="82">
        <v>0</v>
      </c>
      <c r="O34" s="81">
        <v>1244</v>
      </c>
      <c r="P34" s="83">
        <v>6</v>
      </c>
      <c r="Q34" s="82">
        <v>43</v>
      </c>
      <c r="R34" s="82">
        <v>459</v>
      </c>
      <c r="S34" s="82">
        <v>2</v>
      </c>
      <c r="T34" s="81">
        <v>0</v>
      </c>
      <c r="U34" s="82">
        <v>0</v>
      </c>
      <c r="V34" s="81">
        <v>0</v>
      </c>
      <c r="W34" s="83">
        <v>3</v>
      </c>
      <c r="X34" s="123">
        <f t="shared" si="0"/>
        <v>212.3</v>
      </c>
      <c r="Y34" s="134">
        <v>16</v>
      </c>
      <c r="Z34" s="84">
        <f t="shared" si="1"/>
        <v>13.268750000000001</v>
      </c>
    </row>
    <row r="35" spans="1:26" x14ac:dyDescent="0.2">
      <c r="A35" s="106" t="s">
        <v>118</v>
      </c>
      <c r="B35" s="55" t="s">
        <v>105</v>
      </c>
      <c r="C35" s="55" t="s">
        <v>57</v>
      </c>
      <c r="D35" s="58"/>
      <c r="E35" s="58"/>
      <c r="F35" s="79">
        <v>12</v>
      </c>
      <c r="G35" s="79">
        <v>13</v>
      </c>
      <c r="H35" s="79">
        <v>13</v>
      </c>
      <c r="I35" s="80">
        <v>1</v>
      </c>
      <c r="J35" s="81">
        <v>0</v>
      </c>
      <c r="K35" s="82">
        <v>0</v>
      </c>
      <c r="L35" s="82">
        <v>0</v>
      </c>
      <c r="M35" s="82">
        <v>0</v>
      </c>
      <c r="N35" s="82">
        <v>0</v>
      </c>
      <c r="O35" s="81">
        <v>-5</v>
      </c>
      <c r="P35" s="83">
        <v>0</v>
      </c>
      <c r="Q35" s="82">
        <v>92</v>
      </c>
      <c r="R35" s="82">
        <v>1382</v>
      </c>
      <c r="S35" s="82">
        <v>12</v>
      </c>
      <c r="T35" s="81">
        <v>66</v>
      </c>
      <c r="U35" s="82">
        <v>0</v>
      </c>
      <c r="V35" s="81">
        <v>1</v>
      </c>
      <c r="W35" s="83">
        <v>2</v>
      </c>
      <c r="X35" s="123">
        <f t="shared" si="0"/>
        <v>207.7</v>
      </c>
      <c r="Y35" s="134">
        <v>16</v>
      </c>
      <c r="Z35" s="84">
        <f t="shared" si="1"/>
        <v>12.981249999999999</v>
      </c>
    </row>
    <row r="36" spans="1:26" x14ac:dyDescent="0.2">
      <c r="A36" s="106" t="s">
        <v>340</v>
      </c>
      <c r="B36" s="55" t="s">
        <v>106</v>
      </c>
      <c r="C36" s="55" t="s">
        <v>33</v>
      </c>
      <c r="D36" s="58"/>
      <c r="E36" s="58"/>
      <c r="F36" s="79">
        <v>237</v>
      </c>
      <c r="G36" s="79">
        <v>261</v>
      </c>
      <c r="H36" s="79">
        <v>262</v>
      </c>
      <c r="I36" s="80">
        <v>1</v>
      </c>
      <c r="J36" s="81">
        <v>300</v>
      </c>
      <c r="K36" s="82">
        <v>183</v>
      </c>
      <c r="L36" s="82">
        <v>2935</v>
      </c>
      <c r="M36" s="82">
        <v>18</v>
      </c>
      <c r="N36" s="82">
        <v>12</v>
      </c>
      <c r="O36" s="81">
        <v>253</v>
      </c>
      <c r="P36" s="83">
        <v>2</v>
      </c>
      <c r="Q36" s="82">
        <v>1</v>
      </c>
      <c r="R36" s="82">
        <v>-15</v>
      </c>
      <c r="S36" s="82">
        <v>0</v>
      </c>
      <c r="T36" s="81">
        <v>0</v>
      </c>
      <c r="U36" s="82">
        <v>0</v>
      </c>
      <c r="V36" s="81">
        <v>1</v>
      </c>
      <c r="W36" s="83">
        <v>5</v>
      </c>
      <c r="X36" s="123">
        <f t="shared" si="0"/>
        <v>205.20000000000002</v>
      </c>
      <c r="Y36" s="134">
        <v>16</v>
      </c>
      <c r="Z36" s="84">
        <f t="shared" si="1"/>
        <v>12.825000000000001</v>
      </c>
    </row>
    <row r="37" spans="1:26" x14ac:dyDescent="0.2">
      <c r="A37" s="106" t="s">
        <v>60</v>
      </c>
      <c r="B37" s="55" t="s">
        <v>104</v>
      </c>
      <c r="C37" s="55" t="s">
        <v>96</v>
      </c>
      <c r="D37" s="58"/>
      <c r="E37" s="58"/>
      <c r="F37" s="79">
        <v>4</v>
      </c>
      <c r="G37" s="79">
        <v>4</v>
      </c>
      <c r="H37" s="79">
        <v>3</v>
      </c>
      <c r="I37" s="80">
        <v>1</v>
      </c>
      <c r="J37" s="81">
        <v>0</v>
      </c>
      <c r="K37" s="82">
        <v>0</v>
      </c>
      <c r="L37" s="82">
        <v>0</v>
      </c>
      <c r="M37" s="82">
        <v>0</v>
      </c>
      <c r="N37" s="82">
        <v>0</v>
      </c>
      <c r="O37" s="81">
        <v>1509</v>
      </c>
      <c r="P37" s="83">
        <v>5</v>
      </c>
      <c r="Q37" s="82">
        <v>35</v>
      </c>
      <c r="R37" s="82">
        <v>236</v>
      </c>
      <c r="S37" s="82">
        <v>1</v>
      </c>
      <c r="T37" s="81">
        <v>0</v>
      </c>
      <c r="U37" s="82">
        <v>0</v>
      </c>
      <c r="V37" s="81">
        <v>0</v>
      </c>
      <c r="W37" s="83">
        <v>3</v>
      </c>
      <c r="X37" s="123">
        <f t="shared" si="0"/>
        <v>204.5</v>
      </c>
      <c r="Y37" s="134">
        <v>16</v>
      </c>
      <c r="Z37" s="84">
        <f t="shared" si="1"/>
        <v>12.78125</v>
      </c>
    </row>
    <row r="38" spans="1:26" x14ac:dyDescent="0.2">
      <c r="A38" s="106" t="s">
        <v>270</v>
      </c>
      <c r="B38" s="55" t="s">
        <v>104</v>
      </c>
      <c r="C38" s="55" t="s">
        <v>114</v>
      </c>
      <c r="D38" s="58"/>
      <c r="E38" s="58"/>
      <c r="F38" s="79">
        <v>10</v>
      </c>
      <c r="G38" s="79">
        <v>6</v>
      </c>
      <c r="H38" s="79">
        <v>8</v>
      </c>
      <c r="I38" s="80">
        <v>0.97</v>
      </c>
      <c r="J38" s="81">
        <v>0</v>
      </c>
      <c r="K38" s="82">
        <v>0</v>
      </c>
      <c r="L38" s="82">
        <v>0</v>
      </c>
      <c r="M38" s="82">
        <v>0</v>
      </c>
      <c r="N38" s="82">
        <v>0</v>
      </c>
      <c r="O38" s="81">
        <v>950</v>
      </c>
      <c r="P38" s="83">
        <v>11</v>
      </c>
      <c r="Q38" s="82">
        <v>51</v>
      </c>
      <c r="R38" s="82">
        <v>367</v>
      </c>
      <c r="S38" s="82">
        <v>1</v>
      </c>
      <c r="T38" s="81">
        <v>0</v>
      </c>
      <c r="U38" s="82">
        <v>0</v>
      </c>
      <c r="V38" s="81">
        <v>0</v>
      </c>
      <c r="W38" s="83">
        <v>0</v>
      </c>
      <c r="X38" s="123">
        <f t="shared" si="0"/>
        <v>203.7</v>
      </c>
      <c r="Y38" s="134">
        <v>15</v>
      </c>
      <c r="Z38" s="84">
        <f t="shared" si="1"/>
        <v>13.58</v>
      </c>
    </row>
    <row r="39" spans="1:26" x14ac:dyDescent="0.2">
      <c r="A39" s="106" t="s">
        <v>276</v>
      </c>
      <c r="B39" s="55" t="s">
        <v>105</v>
      </c>
      <c r="C39" s="55" t="s">
        <v>24</v>
      </c>
      <c r="D39" s="58"/>
      <c r="E39" s="58"/>
      <c r="F39" s="79">
        <v>15</v>
      </c>
      <c r="G39" s="79">
        <v>15</v>
      </c>
      <c r="H39" s="79">
        <v>11</v>
      </c>
      <c r="I39" s="80">
        <v>0.99</v>
      </c>
      <c r="J39" s="81">
        <v>0</v>
      </c>
      <c r="K39" s="82">
        <v>0</v>
      </c>
      <c r="L39" s="82">
        <v>0</v>
      </c>
      <c r="M39" s="82">
        <v>0</v>
      </c>
      <c r="N39" s="82">
        <v>0</v>
      </c>
      <c r="O39" s="81">
        <v>38</v>
      </c>
      <c r="P39" s="83">
        <v>0</v>
      </c>
      <c r="Q39" s="82">
        <v>97</v>
      </c>
      <c r="R39" s="82">
        <v>1350</v>
      </c>
      <c r="S39" s="82">
        <v>11</v>
      </c>
      <c r="T39" s="81">
        <v>0</v>
      </c>
      <c r="U39" s="82">
        <v>0</v>
      </c>
      <c r="V39" s="81">
        <v>0</v>
      </c>
      <c r="W39" s="83">
        <v>1</v>
      </c>
      <c r="X39" s="123">
        <f t="shared" si="0"/>
        <v>202.8</v>
      </c>
      <c r="Y39" s="134">
        <v>16</v>
      </c>
      <c r="Z39" s="84">
        <f t="shared" si="1"/>
        <v>12.675000000000001</v>
      </c>
    </row>
    <row r="40" spans="1:26" x14ac:dyDescent="0.2">
      <c r="A40" s="106" t="s">
        <v>292</v>
      </c>
      <c r="B40" s="55" t="s">
        <v>104</v>
      </c>
      <c r="C40" s="55" t="s">
        <v>49</v>
      </c>
      <c r="D40" s="58"/>
      <c r="E40" s="58"/>
      <c r="F40" s="79">
        <v>16</v>
      </c>
      <c r="G40" s="79">
        <v>20</v>
      </c>
      <c r="H40" s="79">
        <v>37</v>
      </c>
      <c r="I40" s="80">
        <v>0.98</v>
      </c>
      <c r="J40" s="81">
        <v>0</v>
      </c>
      <c r="K40" s="82">
        <v>0</v>
      </c>
      <c r="L40" s="82">
        <v>0</v>
      </c>
      <c r="M40" s="82">
        <v>0</v>
      </c>
      <c r="N40" s="82">
        <v>0</v>
      </c>
      <c r="O40" s="81">
        <v>1263</v>
      </c>
      <c r="P40" s="83">
        <v>12</v>
      </c>
      <c r="Q40" s="82">
        <v>6</v>
      </c>
      <c r="R40" s="82">
        <v>51</v>
      </c>
      <c r="S40" s="82">
        <v>0</v>
      </c>
      <c r="T40" s="81">
        <v>0</v>
      </c>
      <c r="U40" s="82">
        <v>0</v>
      </c>
      <c r="V40" s="81">
        <v>0</v>
      </c>
      <c r="W40" s="83">
        <v>2</v>
      </c>
      <c r="X40" s="123">
        <f t="shared" si="0"/>
        <v>199.4</v>
      </c>
      <c r="Y40" s="134">
        <v>16</v>
      </c>
      <c r="Z40" s="84">
        <f t="shared" si="1"/>
        <v>12.4625</v>
      </c>
    </row>
    <row r="41" spans="1:26" x14ac:dyDescent="0.2">
      <c r="A41" s="106" t="s">
        <v>94</v>
      </c>
      <c r="B41" s="55" t="s">
        <v>106</v>
      </c>
      <c r="C41" s="55" t="s">
        <v>99</v>
      </c>
      <c r="D41" s="58"/>
      <c r="E41" s="58"/>
      <c r="F41" s="79">
        <v>142</v>
      </c>
      <c r="G41" s="79">
        <v>131</v>
      </c>
      <c r="H41" s="79">
        <v>131</v>
      </c>
      <c r="I41" s="80">
        <v>0.99</v>
      </c>
      <c r="J41" s="81">
        <v>255</v>
      </c>
      <c r="K41" s="82">
        <v>179</v>
      </c>
      <c r="L41" s="82">
        <v>3033</v>
      </c>
      <c r="M41" s="82">
        <v>19</v>
      </c>
      <c r="N41" s="82">
        <v>14</v>
      </c>
      <c r="O41" s="81">
        <v>233</v>
      </c>
      <c r="P41" s="83">
        <v>0</v>
      </c>
      <c r="Q41" s="82">
        <v>0</v>
      </c>
      <c r="R41" s="82">
        <v>0</v>
      </c>
      <c r="S41" s="82">
        <v>0</v>
      </c>
      <c r="T41" s="81">
        <v>0</v>
      </c>
      <c r="U41" s="82">
        <v>0</v>
      </c>
      <c r="V41" s="81">
        <v>0</v>
      </c>
      <c r="W41" s="83">
        <v>4</v>
      </c>
      <c r="X41" s="123">
        <f t="shared" si="0"/>
        <v>198.62</v>
      </c>
      <c r="Y41" s="134">
        <v>15</v>
      </c>
      <c r="Z41" s="84">
        <f t="shared" si="1"/>
        <v>13.241333333333333</v>
      </c>
    </row>
    <row r="42" spans="1:26" x14ac:dyDescent="0.2">
      <c r="A42" s="106" t="s">
        <v>132</v>
      </c>
      <c r="B42" s="55" t="s">
        <v>105</v>
      </c>
      <c r="C42" s="55" t="s">
        <v>14</v>
      </c>
      <c r="D42" s="58"/>
      <c r="E42" s="58"/>
      <c r="F42" s="79">
        <v>24</v>
      </c>
      <c r="G42" s="79">
        <v>21</v>
      </c>
      <c r="H42" s="79">
        <v>21</v>
      </c>
      <c r="I42" s="80">
        <v>0.95</v>
      </c>
      <c r="J42" s="81">
        <v>0</v>
      </c>
      <c r="K42" s="82">
        <v>0</v>
      </c>
      <c r="L42" s="82">
        <v>0</v>
      </c>
      <c r="M42" s="82">
        <v>0</v>
      </c>
      <c r="N42" s="82">
        <v>0</v>
      </c>
      <c r="O42" s="81">
        <v>0</v>
      </c>
      <c r="P42" s="83">
        <v>0</v>
      </c>
      <c r="Q42" s="82">
        <v>94</v>
      </c>
      <c r="R42" s="82">
        <v>1434</v>
      </c>
      <c r="S42" s="82">
        <v>10</v>
      </c>
      <c r="T42" s="81">
        <v>0</v>
      </c>
      <c r="U42" s="82">
        <v>0</v>
      </c>
      <c r="V42" s="81">
        <v>0</v>
      </c>
      <c r="W42" s="83">
        <v>3</v>
      </c>
      <c r="X42" s="123">
        <f t="shared" si="0"/>
        <v>197.4</v>
      </c>
      <c r="Y42" s="134">
        <v>16</v>
      </c>
      <c r="Z42" s="84">
        <f t="shared" si="1"/>
        <v>12.3375</v>
      </c>
    </row>
    <row r="43" spans="1:26" x14ac:dyDescent="0.2">
      <c r="A43" s="106" t="s">
        <v>17</v>
      </c>
      <c r="B43" s="55" t="s">
        <v>104</v>
      </c>
      <c r="C43" s="55" t="s">
        <v>45</v>
      </c>
      <c r="D43" s="58"/>
      <c r="E43" s="58"/>
      <c r="F43" s="79">
        <v>36</v>
      </c>
      <c r="G43" s="79">
        <v>31</v>
      </c>
      <c r="H43" s="79">
        <v>43</v>
      </c>
      <c r="I43" s="80">
        <v>1</v>
      </c>
      <c r="J43" s="81">
        <v>0</v>
      </c>
      <c r="K43" s="82">
        <v>0</v>
      </c>
      <c r="L43" s="82">
        <v>0</v>
      </c>
      <c r="M43" s="82">
        <v>0</v>
      </c>
      <c r="N43" s="82">
        <v>0</v>
      </c>
      <c r="O43" s="81">
        <v>1214</v>
      </c>
      <c r="P43" s="83">
        <v>8</v>
      </c>
      <c r="Q43" s="82">
        <v>28</v>
      </c>
      <c r="R43" s="82">
        <v>234</v>
      </c>
      <c r="S43" s="82">
        <v>1</v>
      </c>
      <c r="T43" s="81">
        <v>0</v>
      </c>
      <c r="U43" s="82">
        <v>0</v>
      </c>
      <c r="V43" s="81">
        <v>0</v>
      </c>
      <c r="W43" s="83">
        <v>1</v>
      </c>
      <c r="X43" s="123">
        <f t="shared" si="0"/>
        <v>196.8</v>
      </c>
      <c r="Y43" s="134">
        <v>16</v>
      </c>
      <c r="Z43" s="84">
        <f t="shared" si="1"/>
        <v>12.3</v>
      </c>
    </row>
    <row r="44" spans="1:26" x14ac:dyDescent="0.2">
      <c r="A44" s="106" t="s">
        <v>416</v>
      </c>
      <c r="B44" s="55" t="s">
        <v>106</v>
      </c>
      <c r="C44" s="55" t="s">
        <v>56</v>
      </c>
      <c r="D44" s="58"/>
      <c r="E44" s="58"/>
      <c r="F44" s="79">
        <v>176</v>
      </c>
      <c r="G44" s="79">
        <v>168</v>
      </c>
      <c r="H44" s="79">
        <v>162</v>
      </c>
      <c r="I44" s="80">
        <v>0.99</v>
      </c>
      <c r="J44" s="81">
        <v>282</v>
      </c>
      <c r="K44" s="82">
        <v>202</v>
      </c>
      <c r="L44" s="82">
        <v>3294</v>
      </c>
      <c r="M44" s="82">
        <v>12</v>
      </c>
      <c r="N44" s="82">
        <v>13</v>
      </c>
      <c r="O44" s="81">
        <v>211</v>
      </c>
      <c r="P44" s="83">
        <v>2</v>
      </c>
      <c r="Q44" s="82">
        <v>0</v>
      </c>
      <c r="R44" s="82">
        <v>0</v>
      </c>
      <c r="S44" s="82">
        <v>0</v>
      </c>
      <c r="T44" s="81">
        <v>0</v>
      </c>
      <c r="U44" s="82">
        <v>0</v>
      </c>
      <c r="V44" s="81">
        <v>2</v>
      </c>
      <c r="W44" s="83">
        <v>4</v>
      </c>
      <c r="X44" s="123">
        <f t="shared" si="0"/>
        <v>195.85999999999999</v>
      </c>
      <c r="Y44" s="134">
        <v>16</v>
      </c>
      <c r="Z44" s="84">
        <f t="shared" si="1"/>
        <v>12.241249999999999</v>
      </c>
    </row>
    <row r="45" spans="1:26" x14ac:dyDescent="0.2">
      <c r="A45" s="106" t="s">
        <v>138</v>
      </c>
      <c r="B45" s="55" t="s">
        <v>105</v>
      </c>
      <c r="C45" s="55" t="s">
        <v>174</v>
      </c>
      <c r="D45" s="58"/>
      <c r="E45" s="58"/>
      <c r="F45" s="79">
        <v>33</v>
      </c>
      <c r="G45" s="79">
        <v>33</v>
      </c>
      <c r="H45" s="79">
        <v>32</v>
      </c>
      <c r="I45" s="80">
        <v>0.98</v>
      </c>
      <c r="J45" s="81">
        <v>0</v>
      </c>
      <c r="K45" s="82">
        <v>0</v>
      </c>
      <c r="L45" s="82">
        <v>0</v>
      </c>
      <c r="M45" s="82">
        <v>0</v>
      </c>
      <c r="N45" s="82">
        <v>0</v>
      </c>
      <c r="O45" s="81">
        <v>0</v>
      </c>
      <c r="P45" s="83">
        <v>0</v>
      </c>
      <c r="Q45" s="82">
        <v>72</v>
      </c>
      <c r="R45" s="82">
        <v>1384</v>
      </c>
      <c r="S45" s="82">
        <v>8</v>
      </c>
      <c r="T45" s="81">
        <v>2</v>
      </c>
      <c r="U45" s="82">
        <v>0</v>
      </c>
      <c r="V45" s="81">
        <v>1</v>
      </c>
      <c r="W45" s="83">
        <v>0</v>
      </c>
      <c r="X45" s="123">
        <f t="shared" si="0"/>
        <v>188.4</v>
      </c>
      <c r="Y45" s="134">
        <v>16</v>
      </c>
      <c r="Z45" s="84">
        <f t="shared" si="1"/>
        <v>11.775</v>
      </c>
    </row>
    <row r="46" spans="1:26" x14ac:dyDescent="0.2">
      <c r="A46" s="106" t="s">
        <v>288</v>
      </c>
      <c r="B46" s="55" t="s">
        <v>105</v>
      </c>
      <c r="C46" s="55" t="s">
        <v>14</v>
      </c>
      <c r="D46" s="58"/>
      <c r="E46" s="58"/>
      <c r="F46" s="79">
        <v>52</v>
      </c>
      <c r="G46" s="79">
        <v>54</v>
      </c>
      <c r="H46" s="79">
        <v>51</v>
      </c>
      <c r="I46" s="80">
        <v>0.94</v>
      </c>
      <c r="J46" s="81">
        <v>0</v>
      </c>
      <c r="K46" s="82">
        <v>0</v>
      </c>
      <c r="L46" s="82">
        <v>0</v>
      </c>
      <c r="M46" s="82">
        <v>0</v>
      </c>
      <c r="N46" s="82">
        <v>0</v>
      </c>
      <c r="O46" s="81">
        <v>0</v>
      </c>
      <c r="P46" s="83">
        <v>0</v>
      </c>
      <c r="Q46" s="82">
        <v>85</v>
      </c>
      <c r="R46" s="82">
        <v>1064</v>
      </c>
      <c r="S46" s="82">
        <v>13</v>
      </c>
      <c r="T46" s="81">
        <v>22</v>
      </c>
      <c r="U46" s="82">
        <v>0</v>
      </c>
      <c r="V46" s="81">
        <v>0</v>
      </c>
      <c r="W46" s="83">
        <v>0</v>
      </c>
      <c r="X46" s="123">
        <f t="shared" si="0"/>
        <v>184.4</v>
      </c>
      <c r="Y46" s="134">
        <v>16</v>
      </c>
      <c r="Z46" s="84">
        <f t="shared" si="1"/>
        <v>11.525</v>
      </c>
    </row>
    <row r="47" spans="1:26" x14ac:dyDescent="0.2">
      <c r="A47" s="106" t="s">
        <v>18</v>
      </c>
      <c r="B47" s="55" t="s">
        <v>105</v>
      </c>
      <c r="C47" s="55" t="s">
        <v>46</v>
      </c>
      <c r="D47" s="58"/>
      <c r="E47" s="58"/>
      <c r="F47" s="79">
        <v>32</v>
      </c>
      <c r="G47" s="79">
        <v>28</v>
      </c>
      <c r="H47" s="79">
        <v>22</v>
      </c>
      <c r="I47" s="80">
        <v>0.98</v>
      </c>
      <c r="J47" s="81">
        <v>0</v>
      </c>
      <c r="K47" s="82">
        <v>0</v>
      </c>
      <c r="L47" s="82">
        <v>0</v>
      </c>
      <c r="M47" s="82">
        <v>0</v>
      </c>
      <c r="N47" s="82">
        <v>0</v>
      </c>
      <c r="O47" s="81">
        <v>0</v>
      </c>
      <c r="P47" s="83">
        <v>0</v>
      </c>
      <c r="Q47" s="82">
        <v>112</v>
      </c>
      <c r="R47" s="82">
        <v>1598</v>
      </c>
      <c r="S47" s="82">
        <v>4</v>
      </c>
      <c r="T47" s="81">
        <v>0</v>
      </c>
      <c r="U47" s="82">
        <v>0</v>
      </c>
      <c r="V47" s="81">
        <v>0</v>
      </c>
      <c r="W47" s="83">
        <v>0</v>
      </c>
      <c r="X47" s="123">
        <f t="shared" si="0"/>
        <v>183.8</v>
      </c>
      <c r="Y47" s="134">
        <v>16</v>
      </c>
      <c r="Z47" s="84">
        <f t="shared" si="1"/>
        <v>11.487500000000001</v>
      </c>
    </row>
    <row r="48" spans="1:26" x14ac:dyDescent="0.2">
      <c r="A48" s="106" t="s">
        <v>277</v>
      </c>
      <c r="B48" s="55" t="s">
        <v>105</v>
      </c>
      <c r="C48" s="55" t="s">
        <v>26</v>
      </c>
      <c r="D48" s="58"/>
      <c r="E48" s="58"/>
      <c r="F48" s="79">
        <v>23</v>
      </c>
      <c r="G48" s="79">
        <v>19</v>
      </c>
      <c r="H48" s="79">
        <v>17</v>
      </c>
      <c r="I48" s="80">
        <v>1</v>
      </c>
      <c r="J48" s="81">
        <v>0</v>
      </c>
      <c r="K48" s="82">
        <v>0</v>
      </c>
      <c r="L48" s="82">
        <v>0</v>
      </c>
      <c r="M48" s="82">
        <v>0</v>
      </c>
      <c r="N48" s="82">
        <v>0</v>
      </c>
      <c r="O48" s="81">
        <v>30</v>
      </c>
      <c r="P48" s="83">
        <v>0</v>
      </c>
      <c r="Q48" s="82">
        <v>79</v>
      </c>
      <c r="R48" s="82">
        <v>1198</v>
      </c>
      <c r="S48" s="82">
        <v>10</v>
      </c>
      <c r="T48" s="81">
        <v>0</v>
      </c>
      <c r="U48" s="82">
        <v>0</v>
      </c>
      <c r="V48" s="81">
        <v>0</v>
      </c>
      <c r="W48" s="83">
        <v>0</v>
      </c>
      <c r="X48" s="123">
        <f t="shared" si="0"/>
        <v>182.8</v>
      </c>
      <c r="Y48" s="134">
        <v>16</v>
      </c>
      <c r="Z48" s="84">
        <f t="shared" si="1"/>
        <v>11.425000000000001</v>
      </c>
    </row>
    <row r="49" spans="1:26" x14ac:dyDescent="0.2">
      <c r="A49" s="106" t="s">
        <v>433</v>
      </c>
      <c r="B49" s="55" t="s">
        <v>106</v>
      </c>
      <c r="C49" s="55" t="s">
        <v>114</v>
      </c>
      <c r="D49" s="58"/>
      <c r="E49" s="58"/>
      <c r="F49" s="79">
        <v>163</v>
      </c>
      <c r="G49" s="79">
        <v>192</v>
      </c>
      <c r="H49" s="79">
        <v>195</v>
      </c>
      <c r="I49" s="80">
        <v>0.99</v>
      </c>
      <c r="J49" s="81">
        <v>297</v>
      </c>
      <c r="K49" s="82">
        <v>220</v>
      </c>
      <c r="L49" s="82">
        <v>3385</v>
      </c>
      <c r="M49" s="82">
        <v>14</v>
      </c>
      <c r="N49" s="82">
        <v>17</v>
      </c>
      <c r="O49" s="81">
        <v>111</v>
      </c>
      <c r="P49" s="83">
        <v>0</v>
      </c>
      <c r="Q49" s="82">
        <v>0</v>
      </c>
      <c r="R49" s="82">
        <v>-9</v>
      </c>
      <c r="S49" s="82">
        <v>0</v>
      </c>
      <c r="T49" s="81">
        <v>0</v>
      </c>
      <c r="U49" s="82">
        <v>0</v>
      </c>
      <c r="V49" s="81">
        <v>0</v>
      </c>
      <c r="W49" s="83">
        <v>1</v>
      </c>
      <c r="X49" s="123">
        <f t="shared" si="0"/>
        <v>182.6</v>
      </c>
      <c r="Y49" s="134">
        <v>15</v>
      </c>
      <c r="Z49" s="84">
        <f t="shared" si="1"/>
        <v>12.173333333333334</v>
      </c>
    </row>
    <row r="50" spans="1:26" x14ac:dyDescent="0.2">
      <c r="A50" s="106" t="s">
        <v>85</v>
      </c>
      <c r="B50" s="55" t="s">
        <v>104</v>
      </c>
      <c r="C50" s="55" t="s">
        <v>99</v>
      </c>
      <c r="D50" s="58"/>
      <c r="E50" s="58"/>
      <c r="F50" s="79">
        <v>13</v>
      </c>
      <c r="G50" s="79">
        <v>12</v>
      </c>
      <c r="H50" s="79">
        <v>10</v>
      </c>
      <c r="I50" s="80">
        <v>0.98</v>
      </c>
      <c r="J50" s="81">
        <v>0</v>
      </c>
      <c r="K50" s="82">
        <v>0</v>
      </c>
      <c r="L50" s="82">
        <v>0</v>
      </c>
      <c r="M50" s="82">
        <v>0</v>
      </c>
      <c r="N50" s="82">
        <v>0</v>
      </c>
      <c r="O50" s="81">
        <v>1094</v>
      </c>
      <c r="P50" s="83">
        <v>5</v>
      </c>
      <c r="Q50" s="82">
        <v>44</v>
      </c>
      <c r="R50" s="82">
        <v>340</v>
      </c>
      <c r="S50" s="82">
        <v>1</v>
      </c>
      <c r="T50" s="81">
        <v>0</v>
      </c>
      <c r="U50" s="82">
        <v>0</v>
      </c>
      <c r="V50" s="81">
        <v>0</v>
      </c>
      <c r="W50" s="83">
        <v>1</v>
      </c>
      <c r="X50" s="123">
        <f t="shared" si="0"/>
        <v>177.4</v>
      </c>
      <c r="Y50" s="134">
        <v>15</v>
      </c>
      <c r="Z50" s="84">
        <f t="shared" si="1"/>
        <v>11.826666666666666</v>
      </c>
    </row>
    <row r="51" spans="1:26" x14ac:dyDescent="0.2">
      <c r="A51" s="106" t="s">
        <v>36</v>
      </c>
      <c r="B51" s="55" t="s">
        <v>105</v>
      </c>
      <c r="C51" s="55" t="s">
        <v>26</v>
      </c>
      <c r="D51" s="58"/>
      <c r="E51" s="58"/>
      <c r="F51" s="79">
        <v>28</v>
      </c>
      <c r="G51" s="79">
        <v>27</v>
      </c>
      <c r="H51" s="79">
        <v>27</v>
      </c>
      <c r="I51" s="80">
        <v>0.99</v>
      </c>
      <c r="J51" s="81">
        <v>0</v>
      </c>
      <c r="K51" s="82">
        <v>0</v>
      </c>
      <c r="L51" s="82">
        <v>0</v>
      </c>
      <c r="M51" s="82">
        <v>0</v>
      </c>
      <c r="N51" s="82">
        <v>0</v>
      </c>
      <c r="O51" s="81">
        <v>0</v>
      </c>
      <c r="P51" s="83">
        <v>0</v>
      </c>
      <c r="Q51" s="82">
        <v>92</v>
      </c>
      <c r="R51" s="82">
        <v>1351</v>
      </c>
      <c r="S51" s="82">
        <v>7</v>
      </c>
      <c r="T51" s="81">
        <v>0</v>
      </c>
      <c r="U51" s="82">
        <v>0</v>
      </c>
      <c r="V51" s="81">
        <v>0</v>
      </c>
      <c r="W51" s="83">
        <v>0</v>
      </c>
      <c r="X51" s="123">
        <f t="shared" si="0"/>
        <v>177.1</v>
      </c>
      <c r="Y51" s="134">
        <v>16</v>
      </c>
      <c r="Z51" s="84">
        <f t="shared" si="1"/>
        <v>11.06875</v>
      </c>
    </row>
    <row r="52" spans="1:26" x14ac:dyDescent="0.2">
      <c r="A52" s="106" t="s">
        <v>393</v>
      </c>
      <c r="B52" s="55" t="s">
        <v>106</v>
      </c>
      <c r="C52" s="55" t="s">
        <v>45</v>
      </c>
      <c r="D52" s="58"/>
      <c r="E52" s="58"/>
      <c r="F52" s="79">
        <v>44</v>
      </c>
      <c r="G52" s="79">
        <v>67</v>
      </c>
      <c r="H52" s="79">
        <v>73</v>
      </c>
      <c r="I52" s="80">
        <v>0.98</v>
      </c>
      <c r="J52" s="81">
        <v>136</v>
      </c>
      <c r="K52" s="82">
        <v>82</v>
      </c>
      <c r="L52" s="82">
        <v>1814</v>
      </c>
      <c r="M52" s="82">
        <v>10</v>
      </c>
      <c r="N52" s="82">
        <v>3</v>
      </c>
      <c r="O52" s="81">
        <v>415</v>
      </c>
      <c r="P52" s="83">
        <v>5</v>
      </c>
      <c r="Q52" s="82">
        <v>0</v>
      </c>
      <c r="R52" s="82">
        <v>0</v>
      </c>
      <c r="S52" s="82">
        <v>0</v>
      </c>
      <c r="T52" s="81">
        <v>0</v>
      </c>
      <c r="U52" s="82">
        <v>0</v>
      </c>
      <c r="V52" s="81">
        <v>0</v>
      </c>
      <c r="W52" s="83">
        <v>2</v>
      </c>
      <c r="X52" s="123">
        <f t="shared" si="0"/>
        <v>177.06</v>
      </c>
      <c r="Y52" s="134">
        <v>13</v>
      </c>
      <c r="Z52" s="84">
        <f t="shared" si="1"/>
        <v>13.620000000000001</v>
      </c>
    </row>
    <row r="53" spans="1:26" x14ac:dyDescent="0.2">
      <c r="A53" s="106" t="s">
        <v>10</v>
      </c>
      <c r="B53" s="55" t="s">
        <v>104</v>
      </c>
      <c r="C53" s="55" t="s">
        <v>42</v>
      </c>
      <c r="D53" s="58"/>
      <c r="E53" s="58"/>
      <c r="F53" s="79">
        <v>21</v>
      </c>
      <c r="G53" s="79">
        <v>14</v>
      </c>
      <c r="H53" s="79">
        <v>19</v>
      </c>
      <c r="I53" s="80">
        <v>0.97</v>
      </c>
      <c r="J53" s="81">
        <v>0</v>
      </c>
      <c r="K53" s="82">
        <v>0</v>
      </c>
      <c r="L53" s="82">
        <v>0</v>
      </c>
      <c r="M53" s="82">
        <v>0</v>
      </c>
      <c r="N53" s="82">
        <v>0</v>
      </c>
      <c r="O53" s="81">
        <v>1243</v>
      </c>
      <c r="P53" s="83">
        <v>6</v>
      </c>
      <c r="Q53" s="82">
        <v>36</v>
      </c>
      <c r="R53" s="82">
        <v>232</v>
      </c>
      <c r="S53" s="82">
        <v>0</v>
      </c>
      <c r="T53" s="81">
        <v>0</v>
      </c>
      <c r="U53" s="82">
        <v>0</v>
      </c>
      <c r="V53" s="81">
        <v>0</v>
      </c>
      <c r="W53" s="83">
        <v>4</v>
      </c>
      <c r="X53" s="123">
        <f t="shared" si="0"/>
        <v>175.5</v>
      </c>
      <c r="Y53" s="134">
        <v>16</v>
      </c>
      <c r="Z53" s="84">
        <f t="shared" si="1"/>
        <v>10.96875</v>
      </c>
    </row>
    <row r="54" spans="1:26" x14ac:dyDescent="0.2">
      <c r="A54" s="106" t="s">
        <v>86</v>
      </c>
      <c r="B54" s="55" t="s">
        <v>104</v>
      </c>
      <c r="C54" s="55" t="s">
        <v>52</v>
      </c>
      <c r="D54" s="58"/>
      <c r="E54" s="58"/>
      <c r="F54" s="79">
        <v>30</v>
      </c>
      <c r="G54" s="79">
        <v>26</v>
      </c>
      <c r="H54" s="79">
        <v>16</v>
      </c>
      <c r="I54" s="80">
        <v>0.99</v>
      </c>
      <c r="J54" s="81">
        <v>0</v>
      </c>
      <c r="K54" s="82">
        <v>0</v>
      </c>
      <c r="L54" s="82">
        <v>0</v>
      </c>
      <c r="M54" s="82">
        <v>0</v>
      </c>
      <c r="N54" s="82">
        <v>0</v>
      </c>
      <c r="O54" s="81">
        <v>986</v>
      </c>
      <c r="P54" s="83">
        <v>6</v>
      </c>
      <c r="Q54" s="82">
        <v>35</v>
      </c>
      <c r="R54" s="82">
        <v>292</v>
      </c>
      <c r="S54" s="82">
        <v>2</v>
      </c>
      <c r="T54" s="81">
        <v>0</v>
      </c>
      <c r="U54" s="82">
        <v>0</v>
      </c>
      <c r="V54" s="81">
        <v>0</v>
      </c>
      <c r="W54" s="83">
        <v>2</v>
      </c>
      <c r="X54" s="123">
        <f t="shared" si="0"/>
        <v>171.79999999999998</v>
      </c>
      <c r="Y54" s="134">
        <v>16</v>
      </c>
      <c r="Z54" s="84">
        <f t="shared" si="1"/>
        <v>10.737499999999999</v>
      </c>
    </row>
    <row r="55" spans="1:26" x14ac:dyDescent="0.2">
      <c r="A55" s="106" t="s">
        <v>91</v>
      </c>
      <c r="B55" s="55" t="s">
        <v>105</v>
      </c>
      <c r="C55" s="55" t="s">
        <v>14</v>
      </c>
      <c r="D55" s="58"/>
      <c r="E55" s="58"/>
      <c r="F55" s="79">
        <v>67</v>
      </c>
      <c r="G55" s="79">
        <v>55</v>
      </c>
      <c r="H55" s="79">
        <v>41</v>
      </c>
      <c r="I55" s="80">
        <v>0.99</v>
      </c>
      <c r="J55" s="81">
        <v>0</v>
      </c>
      <c r="K55" s="82">
        <v>0</v>
      </c>
      <c r="L55" s="82">
        <v>0</v>
      </c>
      <c r="M55" s="82">
        <v>0</v>
      </c>
      <c r="N55" s="82">
        <v>0</v>
      </c>
      <c r="O55" s="81">
        <v>20</v>
      </c>
      <c r="P55" s="83">
        <v>0</v>
      </c>
      <c r="Q55" s="82">
        <v>118</v>
      </c>
      <c r="R55" s="82">
        <v>1354</v>
      </c>
      <c r="S55" s="82">
        <v>6</v>
      </c>
      <c r="T55" s="81">
        <v>276</v>
      </c>
      <c r="U55" s="82">
        <v>0</v>
      </c>
      <c r="V55" s="81">
        <v>0</v>
      </c>
      <c r="W55" s="83">
        <v>1</v>
      </c>
      <c r="X55" s="123">
        <f t="shared" si="0"/>
        <v>171.4</v>
      </c>
      <c r="Y55" s="134">
        <v>16</v>
      </c>
      <c r="Z55" s="84">
        <f t="shared" si="1"/>
        <v>10.7125</v>
      </c>
    </row>
    <row r="56" spans="1:26" x14ac:dyDescent="0.2">
      <c r="A56" s="106" t="s">
        <v>67</v>
      </c>
      <c r="B56" s="55" t="s">
        <v>105</v>
      </c>
      <c r="C56" s="55" t="s">
        <v>54</v>
      </c>
      <c r="D56" s="58"/>
      <c r="E56" s="58"/>
      <c r="F56" s="79">
        <v>40</v>
      </c>
      <c r="G56" s="79">
        <v>40</v>
      </c>
      <c r="H56" s="79">
        <v>40</v>
      </c>
      <c r="I56" s="80">
        <v>0.98</v>
      </c>
      <c r="J56" s="81">
        <v>0</v>
      </c>
      <c r="K56" s="82">
        <v>0</v>
      </c>
      <c r="L56" s="82">
        <v>0</v>
      </c>
      <c r="M56" s="82">
        <v>0</v>
      </c>
      <c r="N56" s="82">
        <v>0</v>
      </c>
      <c r="O56" s="81">
        <v>0</v>
      </c>
      <c r="P56" s="83">
        <v>0</v>
      </c>
      <c r="Q56" s="82">
        <v>83</v>
      </c>
      <c r="R56" s="82">
        <v>1154</v>
      </c>
      <c r="S56" s="82">
        <v>10</v>
      </c>
      <c r="T56" s="81">
        <v>0</v>
      </c>
      <c r="U56" s="82">
        <v>0</v>
      </c>
      <c r="V56" s="81">
        <v>0</v>
      </c>
      <c r="W56" s="83">
        <v>2</v>
      </c>
      <c r="X56" s="123">
        <f t="shared" si="0"/>
        <v>171.4</v>
      </c>
      <c r="Y56" s="134">
        <v>16</v>
      </c>
      <c r="Z56" s="84">
        <f t="shared" si="1"/>
        <v>10.7125</v>
      </c>
    </row>
    <row r="57" spans="1:26" x14ac:dyDescent="0.2">
      <c r="A57" s="106" t="s">
        <v>274</v>
      </c>
      <c r="B57" s="55" t="s">
        <v>105</v>
      </c>
      <c r="C57" s="55" t="s">
        <v>98</v>
      </c>
      <c r="D57" s="58"/>
      <c r="E57" s="58"/>
      <c r="F57" s="79">
        <v>27</v>
      </c>
      <c r="G57" s="79">
        <v>32</v>
      </c>
      <c r="H57" s="79">
        <v>26</v>
      </c>
      <c r="I57" s="80">
        <v>1</v>
      </c>
      <c r="J57" s="81">
        <v>0</v>
      </c>
      <c r="K57" s="82">
        <v>0</v>
      </c>
      <c r="L57" s="82">
        <v>0</v>
      </c>
      <c r="M57" s="82">
        <v>0</v>
      </c>
      <c r="N57" s="82">
        <v>0</v>
      </c>
      <c r="O57" s="81">
        <v>0</v>
      </c>
      <c r="P57" s="83">
        <v>0</v>
      </c>
      <c r="Q57" s="82">
        <v>86</v>
      </c>
      <c r="R57" s="82">
        <v>1092</v>
      </c>
      <c r="S57" s="82">
        <v>10</v>
      </c>
      <c r="T57" s="81">
        <v>0</v>
      </c>
      <c r="U57" s="82">
        <v>0</v>
      </c>
      <c r="V57" s="81">
        <v>0</v>
      </c>
      <c r="W57" s="83">
        <v>0</v>
      </c>
      <c r="X57" s="123">
        <f t="shared" si="0"/>
        <v>169.2</v>
      </c>
      <c r="Y57" s="134">
        <v>16</v>
      </c>
      <c r="Z57" s="84">
        <f t="shared" si="1"/>
        <v>10.574999999999999</v>
      </c>
    </row>
    <row r="58" spans="1:26" x14ac:dyDescent="0.2">
      <c r="A58" s="106" t="s">
        <v>21</v>
      </c>
      <c r="B58" s="55" t="s">
        <v>104</v>
      </c>
      <c r="C58" s="55" t="s">
        <v>42</v>
      </c>
      <c r="D58" s="58"/>
      <c r="E58" s="58"/>
      <c r="F58" s="79">
        <v>134</v>
      </c>
      <c r="G58" s="79">
        <v>140</v>
      </c>
      <c r="H58" s="79">
        <v>164</v>
      </c>
      <c r="I58" s="80">
        <v>0.96</v>
      </c>
      <c r="J58" s="81">
        <v>0</v>
      </c>
      <c r="K58" s="82">
        <v>0</v>
      </c>
      <c r="L58" s="82">
        <v>0</v>
      </c>
      <c r="M58" s="82">
        <v>0</v>
      </c>
      <c r="N58" s="82">
        <v>0</v>
      </c>
      <c r="O58" s="81">
        <v>1063</v>
      </c>
      <c r="P58" s="83">
        <v>8</v>
      </c>
      <c r="Q58" s="82">
        <v>19</v>
      </c>
      <c r="R58" s="82">
        <v>151</v>
      </c>
      <c r="S58" s="82">
        <v>0</v>
      </c>
      <c r="T58" s="81">
        <v>0</v>
      </c>
      <c r="U58" s="82">
        <v>0</v>
      </c>
      <c r="V58" s="81">
        <v>0</v>
      </c>
      <c r="W58" s="83">
        <v>1</v>
      </c>
      <c r="X58" s="123">
        <f t="shared" si="0"/>
        <v>167.4</v>
      </c>
      <c r="Y58" s="134">
        <v>16</v>
      </c>
      <c r="Z58" s="84">
        <f t="shared" si="1"/>
        <v>10.4625</v>
      </c>
    </row>
    <row r="59" spans="1:26" x14ac:dyDescent="0.2">
      <c r="A59" s="106" t="s">
        <v>81</v>
      </c>
      <c r="B59" s="55" t="s">
        <v>105</v>
      </c>
      <c r="C59" s="55" t="s">
        <v>45</v>
      </c>
      <c r="D59" s="58"/>
      <c r="E59" s="58"/>
      <c r="F59" s="79">
        <v>221</v>
      </c>
      <c r="G59" s="79">
        <v>228</v>
      </c>
      <c r="H59" s="79">
        <v>229</v>
      </c>
      <c r="I59" s="80">
        <v>0.95</v>
      </c>
      <c r="J59" s="81">
        <v>0</v>
      </c>
      <c r="K59" s="82">
        <v>0</v>
      </c>
      <c r="L59" s="82">
        <v>0</v>
      </c>
      <c r="M59" s="82">
        <v>0</v>
      </c>
      <c r="N59" s="82">
        <v>0</v>
      </c>
      <c r="O59" s="81">
        <v>8</v>
      </c>
      <c r="P59" s="83">
        <v>0</v>
      </c>
      <c r="Q59" s="82">
        <v>85</v>
      </c>
      <c r="R59" s="82">
        <v>1105</v>
      </c>
      <c r="S59" s="82">
        <v>9</v>
      </c>
      <c r="T59" s="81">
        <v>0</v>
      </c>
      <c r="U59" s="82">
        <v>0</v>
      </c>
      <c r="V59" s="81">
        <v>0</v>
      </c>
      <c r="W59" s="83">
        <v>0</v>
      </c>
      <c r="X59" s="123">
        <f t="shared" si="0"/>
        <v>165.3</v>
      </c>
      <c r="Y59" s="134">
        <v>16</v>
      </c>
      <c r="Z59" s="84">
        <f t="shared" si="1"/>
        <v>10.331250000000001</v>
      </c>
    </row>
    <row r="60" spans="1:26" x14ac:dyDescent="0.2">
      <c r="A60" s="106" t="s">
        <v>28</v>
      </c>
      <c r="B60" s="55" t="s">
        <v>105</v>
      </c>
      <c r="C60" s="55" t="s">
        <v>19</v>
      </c>
      <c r="D60" s="58"/>
      <c r="E60" s="58"/>
      <c r="F60" s="79">
        <v>45</v>
      </c>
      <c r="G60" s="79">
        <v>44</v>
      </c>
      <c r="H60" s="79">
        <v>38</v>
      </c>
      <c r="I60" s="80">
        <v>0.95</v>
      </c>
      <c r="J60" s="81">
        <v>0</v>
      </c>
      <c r="K60" s="82">
        <v>0</v>
      </c>
      <c r="L60" s="82">
        <v>0</v>
      </c>
      <c r="M60" s="82">
        <v>0</v>
      </c>
      <c r="N60" s="82">
        <v>0</v>
      </c>
      <c r="O60" s="81">
        <v>-5</v>
      </c>
      <c r="P60" s="83">
        <v>0</v>
      </c>
      <c r="Q60" s="82">
        <v>106</v>
      </c>
      <c r="R60" s="82">
        <v>1355</v>
      </c>
      <c r="S60" s="82">
        <v>5</v>
      </c>
      <c r="T60" s="81">
        <v>0</v>
      </c>
      <c r="U60" s="82">
        <v>0</v>
      </c>
      <c r="V60" s="81">
        <v>0</v>
      </c>
      <c r="W60" s="83">
        <v>1</v>
      </c>
      <c r="X60" s="123">
        <f t="shared" si="0"/>
        <v>163</v>
      </c>
      <c r="Y60" s="134">
        <v>16</v>
      </c>
      <c r="Z60" s="84">
        <f t="shared" si="1"/>
        <v>10.1875</v>
      </c>
    </row>
    <row r="61" spans="1:26" x14ac:dyDescent="0.2">
      <c r="A61" s="106" t="s">
        <v>325</v>
      </c>
      <c r="B61" s="55" t="s">
        <v>105</v>
      </c>
      <c r="C61" s="55" t="s">
        <v>55</v>
      </c>
      <c r="D61" s="58"/>
      <c r="E61" s="58"/>
      <c r="F61" s="79">
        <v>63</v>
      </c>
      <c r="G61" s="79">
        <v>76</v>
      </c>
      <c r="H61" s="79">
        <v>75</v>
      </c>
      <c r="I61" s="80">
        <v>1</v>
      </c>
      <c r="J61" s="81">
        <v>0</v>
      </c>
      <c r="K61" s="82">
        <v>0</v>
      </c>
      <c r="L61" s="82">
        <v>0</v>
      </c>
      <c r="M61" s="82">
        <v>0</v>
      </c>
      <c r="N61" s="82">
        <v>0</v>
      </c>
      <c r="O61" s="81">
        <v>0</v>
      </c>
      <c r="P61" s="83">
        <v>0</v>
      </c>
      <c r="Q61" s="82">
        <v>64</v>
      </c>
      <c r="R61" s="82">
        <v>784</v>
      </c>
      <c r="S61" s="82">
        <v>14</v>
      </c>
      <c r="T61" s="81">
        <v>0</v>
      </c>
      <c r="U61" s="82">
        <v>0</v>
      </c>
      <c r="V61" s="81">
        <v>0</v>
      </c>
      <c r="W61" s="83">
        <v>0</v>
      </c>
      <c r="X61" s="123">
        <f t="shared" si="0"/>
        <v>162.4</v>
      </c>
      <c r="Y61" s="134">
        <v>16</v>
      </c>
      <c r="Z61" s="84">
        <f t="shared" si="1"/>
        <v>10.15</v>
      </c>
    </row>
    <row r="62" spans="1:26" x14ac:dyDescent="0.2">
      <c r="A62" s="106" t="s">
        <v>30</v>
      </c>
      <c r="B62" s="55" t="s">
        <v>104</v>
      </c>
      <c r="C62" s="55" t="s">
        <v>26</v>
      </c>
      <c r="D62" s="58"/>
      <c r="E62" s="58"/>
      <c r="F62" s="79">
        <v>18</v>
      </c>
      <c r="G62" s="79">
        <v>17</v>
      </c>
      <c r="H62" s="79">
        <v>18</v>
      </c>
      <c r="I62" s="80">
        <v>0.93</v>
      </c>
      <c r="J62" s="81">
        <v>0</v>
      </c>
      <c r="K62" s="82">
        <v>0</v>
      </c>
      <c r="L62" s="82">
        <v>0</v>
      </c>
      <c r="M62" s="82">
        <v>0</v>
      </c>
      <c r="N62" s="82">
        <v>0</v>
      </c>
      <c r="O62" s="81">
        <v>1042</v>
      </c>
      <c r="P62" s="83">
        <v>4</v>
      </c>
      <c r="Q62" s="82">
        <v>38</v>
      </c>
      <c r="R62" s="82">
        <v>321</v>
      </c>
      <c r="S62" s="82">
        <v>0</v>
      </c>
      <c r="T62" s="81">
        <v>0</v>
      </c>
      <c r="U62" s="82">
        <v>0</v>
      </c>
      <c r="V62" s="81">
        <v>1</v>
      </c>
      <c r="W62" s="83">
        <v>0</v>
      </c>
      <c r="X62" s="123">
        <f t="shared" si="0"/>
        <v>162.29999999999998</v>
      </c>
      <c r="Y62" s="134">
        <v>16</v>
      </c>
      <c r="Z62" s="84">
        <f t="shared" si="1"/>
        <v>10.143749999999999</v>
      </c>
    </row>
    <row r="63" spans="1:26" x14ac:dyDescent="0.2">
      <c r="A63" s="106" t="s">
        <v>280</v>
      </c>
      <c r="B63" s="55" t="s">
        <v>106</v>
      </c>
      <c r="C63" s="55" t="s">
        <v>97</v>
      </c>
      <c r="D63" s="58"/>
      <c r="E63" s="58"/>
      <c r="F63" s="79">
        <v>78</v>
      </c>
      <c r="G63" s="79">
        <v>113</v>
      </c>
      <c r="H63" s="79">
        <v>125</v>
      </c>
      <c r="I63" s="80">
        <v>0.98</v>
      </c>
      <c r="J63" s="81">
        <v>204</v>
      </c>
      <c r="K63" s="82">
        <v>147</v>
      </c>
      <c r="L63" s="82">
        <v>2362</v>
      </c>
      <c r="M63" s="82">
        <v>12</v>
      </c>
      <c r="N63" s="82">
        <v>10</v>
      </c>
      <c r="O63" s="81">
        <v>332</v>
      </c>
      <c r="P63" s="83">
        <v>1</v>
      </c>
      <c r="Q63" s="82">
        <v>0</v>
      </c>
      <c r="R63" s="82">
        <v>0</v>
      </c>
      <c r="S63" s="82">
        <v>0</v>
      </c>
      <c r="T63" s="81">
        <v>0</v>
      </c>
      <c r="U63" s="82">
        <v>0</v>
      </c>
      <c r="V63" s="81">
        <v>0</v>
      </c>
      <c r="W63" s="83">
        <v>5</v>
      </c>
      <c r="X63" s="123">
        <f t="shared" si="0"/>
        <v>161.68</v>
      </c>
      <c r="Y63" s="134">
        <v>10</v>
      </c>
      <c r="Z63" s="84">
        <f t="shared" si="1"/>
        <v>16.167999999999999</v>
      </c>
    </row>
    <row r="64" spans="1:26" x14ac:dyDescent="0.2">
      <c r="A64" s="106" t="s">
        <v>341</v>
      </c>
      <c r="B64" s="55" t="s">
        <v>105</v>
      </c>
      <c r="C64" s="55" t="s">
        <v>55</v>
      </c>
      <c r="D64" s="58"/>
      <c r="E64" s="58"/>
      <c r="F64" s="79">
        <v>26</v>
      </c>
      <c r="G64" s="79">
        <v>30</v>
      </c>
      <c r="H64" s="79">
        <v>25</v>
      </c>
      <c r="I64" s="80">
        <v>0.96</v>
      </c>
      <c r="J64" s="81">
        <v>0</v>
      </c>
      <c r="K64" s="82">
        <v>0</v>
      </c>
      <c r="L64" s="82">
        <v>0</v>
      </c>
      <c r="M64" s="82">
        <v>0</v>
      </c>
      <c r="N64" s="82">
        <v>0</v>
      </c>
      <c r="O64" s="81">
        <v>132</v>
      </c>
      <c r="P64" s="83">
        <v>0</v>
      </c>
      <c r="Q64" s="82">
        <v>80</v>
      </c>
      <c r="R64" s="82">
        <v>954</v>
      </c>
      <c r="S64" s="82">
        <v>8</v>
      </c>
      <c r="T64" s="81">
        <v>1256</v>
      </c>
      <c r="U64" s="82">
        <v>1</v>
      </c>
      <c r="V64" s="81">
        <v>0</v>
      </c>
      <c r="W64" s="83">
        <v>1</v>
      </c>
      <c r="X64" s="123">
        <f t="shared" si="0"/>
        <v>160.60000000000002</v>
      </c>
      <c r="Y64" s="134">
        <v>15</v>
      </c>
      <c r="Z64" s="84">
        <f t="shared" si="1"/>
        <v>10.706666666666669</v>
      </c>
    </row>
    <row r="65" spans="1:26" x14ac:dyDescent="0.2">
      <c r="A65" s="106" t="s">
        <v>16</v>
      </c>
      <c r="B65" s="55" t="s">
        <v>104</v>
      </c>
      <c r="C65" s="55" t="s">
        <v>26</v>
      </c>
      <c r="D65" s="58"/>
      <c r="E65" s="58"/>
      <c r="F65" s="79">
        <v>999</v>
      </c>
      <c r="G65" s="79">
        <v>999</v>
      </c>
      <c r="H65" s="79">
        <v>999</v>
      </c>
      <c r="I65" s="80">
        <v>0.96</v>
      </c>
      <c r="J65" s="81">
        <v>0</v>
      </c>
      <c r="K65" s="82">
        <v>0</v>
      </c>
      <c r="L65" s="82">
        <v>0</v>
      </c>
      <c r="M65" s="82">
        <v>0</v>
      </c>
      <c r="N65" s="82">
        <v>0</v>
      </c>
      <c r="O65" s="81">
        <v>800</v>
      </c>
      <c r="P65" s="83">
        <v>10</v>
      </c>
      <c r="Q65" s="82">
        <v>19</v>
      </c>
      <c r="R65" s="82">
        <v>128</v>
      </c>
      <c r="S65" s="82">
        <v>1</v>
      </c>
      <c r="T65" s="81">
        <v>0</v>
      </c>
      <c r="U65" s="82">
        <v>0</v>
      </c>
      <c r="V65" s="81">
        <v>0</v>
      </c>
      <c r="W65" s="83">
        <v>1</v>
      </c>
      <c r="X65" s="123">
        <f t="shared" si="0"/>
        <v>156.80000000000001</v>
      </c>
      <c r="Y65" s="134">
        <v>16</v>
      </c>
      <c r="Z65" s="84">
        <f t="shared" si="1"/>
        <v>9.8000000000000007</v>
      </c>
    </row>
    <row r="66" spans="1:26" x14ac:dyDescent="0.2">
      <c r="A66" s="106" t="s">
        <v>84</v>
      </c>
      <c r="B66" s="55" t="s">
        <v>104</v>
      </c>
      <c r="C66" s="55" t="s">
        <v>19</v>
      </c>
      <c r="D66" s="58"/>
      <c r="E66" s="58"/>
      <c r="F66" s="79">
        <v>71</v>
      </c>
      <c r="G66" s="79">
        <v>61</v>
      </c>
      <c r="H66" s="79">
        <v>66</v>
      </c>
      <c r="I66" s="80">
        <v>1</v>
      </c>
      <c r="J66" s="81">
        <v>0</v>
      </c>
      <c r="K66" s="82">
        <v>0</v>
      </c>
      <c r="L66" s="82">
        <v>0</v>
      </c>
      <c r="M66" s="82">
        <v>0</v>
      </c>
      <c r="N66" s="82">
        <v>0</v>
      </c>
      <c r="O66" s="81">
        <v>1015</v>
      </c>
      <c r="P66" s="83">
        <v>6</v>
      </c>
      <c r="Q66" s="82">
        <v>23</v>
      </c>
      <c r="R66" s="82">
        <v>245</v>
      </c>
      <c r="S66" s="82">
        <v>0</v>
      </c>
      <c r="T66" s="81">
        <v>0</v>
      </c>
      <c r="U66" s="82">
        <v>0</v>
      </c>
      <c r="V66" s="81">
        <v>0</v>
      </c>
      <c r="W66" s="83">
        <v>3</v>
      </c>
      <c r="X66" s="123">
        <f t="shared" si="0"/>
        <v>156</v>
      </c>
      <c r="Y66" s="134">
        <v>14</v>
      </c>
      <c r="Z66" s="84">
        <f t="shared" si="1"/>
        <v>11.142857142857142</v>
      </c>
    </row>
    <row r="67" spans="1:26" x14ac:dyDescent="0.2">
      <c r="A67" s="106" t="s">
        <v>172</v>
      </c>
      <c r="B67" s="55" t="s">
        <v>105</v>
      </c>
      <c r="C67" s="55" t="s">
        <v>174</v>
      </c>
      <c r="D67" s="58"/>
      <c r="E67" s="58"/>
      <c r="F67" s="79">
        <v>79</v>
      </c>
      <c r="G67" s="79">
        <v>82</v>
      </c>
      <c r="H67" s="79">
        <v>82</v>
      </c>
      <c r="I67" s="80">
        <v>0.96</v>
      </c>
      <c r="J67" s="81">
        <v>1</v>
      </c>
      <c r="K67" s="82">
        <v>0</v>
      </c>
      <c r="L67" s="82">
        <v>28</v>
      </c>
      <c r="M67" s="82">
        <v>0</v>
      </c>
      <c r="N67" s="82">
        <v>0</v>
      </c>
      <c r="O67" s="81">
        <v>0</v>
      </c>
      <c r="P67" s="83">
        <v>0</v>
      </c>
      <c r="Q67" s="82">
        <v>63</v>
      </c>
      <c r="R67" s="82">
        <v>996</v>
      </c>
      <c r="S67" s="82">
        <v>9</v>
      </c>
      <c r="T67" s="81">
        <v>0</v>
      </c>
      <c r="U67" s="82">
        <v>0</v>
      </c>
      <c r="V67" s="81">
        <v>0</v>
      </c>
      <c r="W67" s="83">
        <v>0</v>
      </c>
      <c r="X67" s="123">
        <f t="shared" si="0"/>
        <v>154.72</v>
      </c>
      <c r="Y67" s="134">
        <v>16</v>
      </c>
      <c r="Z67" s="84">
        <f t="shared" si="1"/>
        <v>9.67</v>
      </c>
    </row>
    <row r="68" spans="1:26" x14ac:dyDescent="0.2">
      <c r="A68" s="106" t="s">
        <v>272</v>
      </c>
      <c r="B68" s="55" t="s">
        <v>107</v>
      </c>
      <c r="C68" s="55" t="s">
        <v>54</v>
      </c>
      <c r="D68" s="58"/>
      <c r="E68" s="58"/>
      <c r="F68" s="79">
        <v>17</v>
      </c>
      <c r="G68" s="79">
        <v>16</v>
      </c>
      <c r="H68" s="79">
        <v>15</v>
      </c>
      <c r="I68" s="80">
        <v>0.96</v>
      </c>
      <c r="J68" s="81">
        <v>0</v>
      </c>
      <c r="K68" s="82">
        <v>0</v>
      </c>
      <c r="L68" s="82">
        <v>0</v>
      </c>
      <c r="M68" s="82">
        <v>0</v>
      </c>
      <c r="N68" s="82">
        <v>0</v>
      </c>
      <c r="O68" s="81">
        <v>0</v>
      </c>
      <c r="P68" s="83">
        <v>0</v>
      </c>
      <c r="Q68" s="82">
        <v>85</v>
      </c>
      <c r="R68" s="82">
        <v>982</v>
      </c>
      <c r="S68" s="82">
        <v>9</v>
      </c>
      <c r="T68" s="81">
        <v>0</v>
      </c>
      <c r="U68" s="82">
        <v>0</v>
      </c>
      <c r="V68" s="81">
        <v>0</v>
      </c>
      <c r="W68" s="83">
        <v>0</v>
      </c>
      <c r="X68" s="123">
        <f t="shared" si="0"/>
        <v>152.19999999999999</v>
      </c>
      <c r="Y68" s="134">
        <v>15</v>
      </c>
      <c r="Z68" s="84">
        <f t="shared" si="1"/>
        <v>10.146666666666667</v>
      </c>
    </row>
    <row r="69" spans="1:26" x14ac:dyDescent="0.2">
      <c r="A69" s="106" t="s">
        <v>285</v>
      </c>
      <c r="B69" s="55" t="s">
        <v>104</v>
      </c>
      <c r="C69" s="55" t="s">
        <v>24</v>
      </c>
      <c r="D69" s="58"/>
      <c r="E69" s="58"/>
      <c r="F69" s="79">
        <v>91</v>
      </c>
      <c r="G69" s="79">
        <v>86</v>
      </c>
      <c r="H69" s="79">
        <v>100</v>
      </c>
      <c r="I69" s="80">
        <v>0.97</v>
      </c>
      <c r="J69" s="81">
        <v>0</v>
      </c>
      <c r="K69" s="82">
        <v>0</v>
      </c>
      <c r="L69" s="82">
        <v>0</v>
      </c>
      <c r="M69" s="82">
        <v>0</v>
      </c>
      <c r="N69" s="82">
        <v>0</v>
      </c>
      <c r="O69" s="81">
        <v>1094</v>
      </c>
      <c r="P69" s="83">
        <v>6</v>
      </c>
      <c r="Q69" s="82">
        <v>22</v>
      </c>
      <c r="R69" s="82">
        <v>104</v>
      </c>
      <c r="S69" s="82">
        <v>0</v>
      </c>
      <c r="T69" s="81">
        <v>0</v>
      </c>
      <c r="U69" s="82">
        <v>0</v>
      </c>
      <c r="V69" s="81">
        <v>0</v>
      </c>
      <c r="W69" s="83">
        <v>2</v>
      </c>
      <c r="X69" s="123">
        <f t="shared" ref="X69:X132" si="2">$J69*$J$2+$K69*$K$2+IF($L$2=0,0,$L69/$L$2)+$M69*$M$2+$N69*$N$2+IF($O$2=0,0,$O69/$O$2)+$P69*$P$2+$Q69*$Q$2+IF($R$2=0,0,$R69/$R$2)+$S69*$S$2+IF($T$2=0,0,$T69/$T$2)+$U69*$U$2+$V69*$V$2+$W69*$W$2</f>
        <v>151.80000000000001</v>
      </c>
      <c r="Y69" s="134">
        <v>15</v>
      </c>
      <c r="Z69" s="84">
        <f t="shared" si="1"/>
        <v>10.120000000000001</v>
      </c>
    </row>
    <row r="70" spans="1:26" x14ac:dyDescent="0.2">
      <c r="A70" s="106" t="s">
        <v>404</v>
      </c>
      <c r="B70" s="55" t="s">
        <v>104</v>
      </c>
      <c r="C70" s="55" t="s">
        <v>52</v>
      </c>
      <c r="D70" s="58"/>
      <c r="E70" s="58"/>
      <c r="F70" s="79">
        <v>172</v>
      </c>
      <c r="G70" s="79">
        <v>148</v>
      </c>
      <c r="H70" s="79">
        <v>151</v>
      </c>
      <c r="I70" s="80">
        <v>0.82</v>
      </c>
      <c r="J70" s="81">
        <v>0</v>
      </c>
      <c r="K70" s="82">
        <v>0</v>
      </c>
      <c r="L70" s="82">
        <v>0</v>
      </c>
      <c r="M70" s="82">
        <v>0</v>
      </c>
      <c r="N70" s="82">
        <v>0</v>
      </c>
      <c r="O70" s="81">
        <v>798</v>
      </c>
      <c r="P70" s="83">
        <v>9</v>
      </c>
      <c r="Q70" s="82">
        <v>34</v>
      </c>
      <c r="R70" s="82">
        <v>214</v>
      </c>
      <c r="S70" s="82">
        <v>0</v>
      </c>
      <c r="T70" s="81">
        <v>0</v>
      </c>
      <c r="U70" s="82">
        <v>0</v>
      </c>
      <c r="V70" s="81">
        <v>0</v>
      </c>
      <c r="W70" s="83">
        <v>3</v>
      </c>
      <c r="X70" s="123">
        <f t="shared" si="2"/>
        <v>149.20000000000002</v>
      </c>
      <c r="Y70" s="134">
        <v>14</v>
      </c>
      <c r="Z70" s="84">
        <f t="shared" ref="Z70:Z133" si="3">X70/Y70</f>
        <v>10.657142857142858</v>
      </c>
    </row>
    <row r="71" spans="1:26" x14ac:dyDescent="0.2">
      <c r="A71" s="106" t="s">
        <v>63</v>
      </c>
      <c r="B71" s="55" t="s">
        <v>104</v>
      </c>
      <c r="C71" s="55" t="s">
        <v>97</v>
      </c>
      <c r="D71" s="58"/>
      <c r="E71" s="58"/>
      <c r="F71" s="79">
        <v>5</v>
      </c>
      <c r="G71" s="79">
        <v>5</v>
      </c>
      <c r="H71" s="79">
        <v>6</v>
      </c>
      <c r="I71" s="80">
        <v>0.98</v>
      </c>
      <c r="J71" s="81">
        <v>0</v>
      </c>
      <c r="K71" s="82">
        <v>0</v>
      </c>
      <c r="L71" s="82">
        <v>0</v>
      </c>
      <c r="M71" s="82">
        <v>0</v>
      </c>
      <c r="N71" s="82">
        <v>0</v>
      </c>
      <c r="O71" s="81">
        <v>840</v>
      </c>
      <c r="P71" s="83">
        <v>2</v>
      </c>
      <c r="Q71" s="82">
        <v>54</v>
      </c>
      <c r="R71" s="82">
        <v>373</v>
      </c>
      <c r="S71" s="82">
        <v>3</v>
      </c>
      <c r="T71" s="81">
        <v>0</v>
      </c>
      <c r="U71" s="82">
        <v>0</v>
      </c>
      <c r="V71" s="81">
        <v>0</v>
      </c>
      <c r="W71" s="83">
        <v>3</v>
      </c>
      <c r="X71" s="123">
        <f t="shared" si="2"/>
        <v>145.30000000000001</v>
      </c>
      <c r="Y71" s="134">
        <v>12</v>
      </c>
      <c r="Z71" s="84">
        <f t="shared" si="3"/>
        <v>12.108333333333334</v>
      </c>
    </row>
    <row r="72" spans="1:26" x14ac:dyDescent="0.2">
      <c r="A72" s="106" t="s">
        <v>330</v>
      </c>
      <c r="B72" s="55" t="s">
        <v>106</v>
      </c>
      <c r="C72" s="55" t="s">
        <v>42</v>
      </c>
      <c r="D72" s="58"/>
      <c r="E72" s="58"/>
      <c r="F72" s="79">
        <v>219</v>
      </c>
      <c r="G72" s="79">
        <v>219</v>
      </c>
      <c r="H72" s="79">
        <v>201</v>
      </c>
      <c r="I72" s="80">
        <v>0.99</v>
      </c>
      <c r="J72" s="81">
        <v>177</v>
      </c>
      <c r="K72" s="82">
        <v>137</v>
      </c>
      <c r="L72" s="82">
        <v>2176</v>
      </c>
      <c r="M72" s="82">
        <v>10</v>
      </c>
      <c r="N72" s="82">
        <v>11</v>
      </c>
      <c r="O72" s="81">
        <v>291</v>
      </c>
      <c r="P72" s="83">
        <v>1</v>
      </c>
      <c r="Q72" s="82">
        <v>0</v>
      </c>
      <c r="R72" s="82">
        <v>0</v>
      </c>
      <c r="S72" s="82">
        <v>0</v>
      </c>
      <c r="T72" s="81">
        <v>0</v>
      </c>
      <c r="U72" s="82">
        <v>0</v>
      </c>
      <c r="V72" s="81">
        <v>0</v>
      </c>
      <c r="W72" s="83">
        <v>4</v>
      </c>
      <c r="X72" s="123">
        <f t="shared" si="2"/>
        <v>143.14000000000001</v>
      </c>
      <c r="Y72" s="134">
        <v>11</v>
      </c>
      <c r="Z72" s="84">
        <f t="shared" si="3"/>
        <v>13.012727272727274</v>
      </c>
    </row>
    <row r="73" spans="1:26" x14ac:dyDescent="0.2">
      <c r="A73" s="106" t="s">
        <v>273</v>
      </c>
      <c r="B73" s="55" t="s">
        <v>107</v>
      </c>
      <c r="C73" s="55" t="s">
        <v>49</v>
      </c>
      <c r="D73" s="58"/>
      <c r="E73" s="58"/>
      <c r="F73" s="79">
        <v>68</v>
      </c>
      <c r="G73" s="79">
        <v>46</v>
      </c>
      <c r="H73" s="79">
        <v>47</v>
      </c>
      <c r="I73" s="80">
        <v>0.93</v>
      </c>
      <c r="J73" s="81">
        <v>0</v>
      </c>
      <c r="K73" s="82">
        <v>0</v>
      </c>
      <c r="L73" s="82">
        <v>0</v>
      </c>
      <c r="M73" s="82">
        <v>0</v>
      </c>
      <c r="N73" s="82">
        <v>0</v>
      </c>
      <c r="O73" s="81">
        <v>0</v>
      </c>
      <c r="P73" s="83">
        <v>0</v>
      </c>
      <c r="Q73" s="82">
        <v>55</v>
      </c>
      <c r="R73" s="82">
        <v>790</v>
      </c>
      <c r="S73" s="82">
        <v>11</v>
      </c>
      <c r="T73" s="81">
        <v>0</v>
      </c>
      <c r="U73" s="82">
        <v>0</v>
      </c>
      <c r="V73" s="81">
        <v>0</v>
      </c>
      <c r="W73" s="83">
        <v>1</v>
      </c>
      <c r="X73" s="123">
        <f t="shared" si="2"/>
        <v>143</v>
      </c>
      <c r="Y73" s="134">
        <v>11</v>
      </c>
      <c r="Z73" s="84">
        <f t="shared" si="3"/>
        <v>13</v>
      </c>
    </row>
    <row r="74" spans="1:26" x14ac:dyDescent="0.2">
      <c r="A74" s="106" t="s">
        <v>66</v>
      </c>
      <c r="B74" s="55" t="s">
        <v>105</v>
      </c>
      <c r="C74" s="55" t="s">
        <v>51</v>
      </c>
      <c r="D74" s="58"/>
      <c r="E74" s="58"/>
      <c r="F74" s="79">
        <v>64</v>
      </c>
      <c r="G74" s="79">
        <v>58</v>
      </c>
      <c r="H74" s="79">
        <v>55</v>
      </c>
      <c r="I74" s="80">
        <v>0.96</v>
      </c>
      <c r="J74" s="81">
        <v>0</v>
      </c>
      <c r="K74" s="82">
        <v>0</v>
      </c>
      <c r="L74" s="82">
        <v>0</v>
      </c>
      <c r="M74" s="82">
        <v>0</v>
      </c>
      <c r="N74" s="82">
        <v>0</v>
      </c>
      <c r="O74" s="81">
        <v>27</v>
      </c>
      <c r="P74" s="83">
        <v>0</v>
      </c>
      <c r="Q74" s="82">
        <v>73</v>
      </c>
      <c r="R74" s="82">
        <v>1174</v>
      </c>
      <c r="S74" s="82">
        <v>4</v>
      </c>
      <c r="T74" s="81">
        <v>0</v>
      </c>
      <c r="U74" s="82">
        <v>0</v>
      </c>
      <c r="V74" s="81">
        <v>0</v>
      </c>
      <c r="W74" s="83">
        <v>1</v>
      </c>
      <c r="X74" s="123">
        <f t="shared" si="2"/>
        <v>142.10000000000002</v>
      </c>
      <c r="Y74" s="134">
        <v>16</v>
      </c>
      <c r="Z74" s="84">
        <f t="shared" si="3"/>
        <v>8.8812500000000014</v>
      </c>
    </row>
    <row r="75" spans="1:26" x14ac:dyDescent="0.2">
      <c r="A75" s="106" t="s">
        <v>133</v>
      </c>
      <c r="B75" s="55" t="s">
        <v>104</v>
      </c>
      <c r="C75" s="55" t="s">
        <v>54</v>
      </c>
      <c r="D75" s="58"/>
      <c r="E75" s="58"/>
      <c r="F75" s="79">
        <v>56</v>
      </c>
      <c r="G75" s="79">
        <v>39</v>
      </c>
      <c r="H75" s="79">
        <v>20</v>
      </c>
      <c r="I75" s="80">
        <v>0.93</v>
      </c>
      <c r="J75" s="81">
        <v>0</v>
      </c>
      <c r="K75" s="82">
        <v>0</v>
      </c>
      <c r="L75" s="82">
        <v>0</v>
      </c>
      <c r="M75" s="82">
        <v>0</v>
      </c>
      <c r="N75" s="82">
        <v>0</v>
      </c>
      <c r="O75" s="81">
        <v>244</v>
      </c>
      <c r="P75" s="83">
        <v>1</v>
      </c>
      <c r="Q75" s="82">
        <v>75</v>
      </c>
      <c r="R75" s="82">
        <v>667</v>
      </c>
      <c r="S75" s="82">
        <v>7</v>
      </c>
      <c r="T75" s="81">
        <v>666</v>
      </c>
      <c r="U75" s="82">
        <v>0</v>
      </c>
      <c r="V75" s="81">
        <v>1</v>
      </c>
      <c r="W75" s="83">
        <v>0</v>
      </c>
      <c r="X75" s="123">
        <f t="shared" si="2"/>
        <v>141.1</v>
      </c>
      <c r="Y75" s="134">
        <v>13</v>
      </c>
      <c r="Z75" s="84">
        <f t="shared" si="3"/>
        <v>10.853846153846153</v>
      </c>
    </row>
    <row r="76" spans="1:26" x14ac:dyDescent="0.2">
      <c r="A76" s="106" t="s">
        <v>88</v>
      </c>
      <c r="B76" s="55" t="s">
        <v>107</v>
      </c>
      <c r="C76" s="55" t="s">
        <v>26</v>
      </c>
      <c r="D76" s="58"/>
      <c r="E76" s="58"/>
      <c r="F76" s="79">
        <v>53</v>
      </c>
      <c r="G76" s="79">
        <v>68</v>
      </c>
      <c r="H76" s="79">
        <v>52</v>
      </c>
      <c r="I76" s="80">
        <v>0.82</v>
      </c>
      <c r="J76" s="81">
        <v>0</v>
      </c>
      <c r="K76" s="82">
        <v>0</v>
      </c>
      <c r="L76" s="82">
        <v>0</v>
      </c>
      <c r="M76" s="82">
        <v>0</v>
      </c>
      <c r="N76" s="82">
        <v>0</v>
      </c>
      <c r="O76" s="81">
        <v>0</v>
      </c>
      <c r="P76" s="83">
        <v>0</v>
      </c>
      <c r="Q76" s="82">
        <v>93</v>
      </c>
      <c r="R76" s="82">
        <v>930</v>
      </c>
      <c r="S76" s="82">
        <v>8</v>
      </c>
      <c r="T76" s="81">
        <v>0</v>
      </c>
      <c r="U76" s="82">
        <v>0</v>
      </c>
      <c r="V76" s="81">
        <v>0</v>
      </c>
      <c r="W76" s="83">
        <v>0</v>
      </c>
      <c r="X76" s="123">
        <f t="shared" si="2"/>
        <v>141</v>
      </c>
      <c r="Y76" s="134">
        <v>16</v>
      </c>
      <c r="Z76" s="84">
        <f t="shared" si="3"/>
        <v>8.8125</v>
      </c>
    </row>
    <row r="77" spans="1:26" x14ac:dyDescent="0.2">
      <c r="A77" s="106" t="s">
        <v>167</v>
      </c>
      <c r="B77" s="55" t="s">
        <v>105</v>
      </c>
      <c r="C77" s="55" t="s">
        <v>54</v>
      </c>
      <c r="D77" s="58"/>
      <c r="E77" s="58"/>
      <c r="F77" s="79">
        <v>95</v>
      </c>
      <c r="G77" s="79">
        <v>97</v>
      </c>
      <c r="H77" s="79">
        <v>91</v>
      </c>
      <c r="I77" s="80">
        <v>0.84</v>
      </c>
      <c r="J77" s="81">
        <v>0</v>
      </c>
      <c r="K77" s="82">
        <v>0</v>
      </c>
      <c r="L77" s="82">
        <v>0</v>
      </c>
      <c r="M77" s="82">
        <v>0</v>
      </c>
      <c r="N77" s="82">
        <v>0</v>
      </c>
      <c r="O77" s="81">
        <v>0</v>
      </c>
      <c r="P77" s="83">
        <v>0</v>
      </c>
      <c r="Q77" s="82">
        <v>65</v>
      </c>
      <c r="R77" s="82">
        <v>1041</v>
      </c>
      <c r="S77" s="82">
        <v>6</v>
      </c>
      <c r="T77" s="81">
        <v>5</v>
      </c>
      <c r="U77" s="82">
        <v>0</v>
      </c>
      <c r="V77" s="81">
        <v>0</v>
      </c>
      <c r="W77" s="83">
        <v>0</v>
      </c>
      <c r="X77" s="123">
        <f t="shared" si="2"/>
        <v>140.1</v>
      </c>
      <c r="Y77" s="134">
        <v>15</v>
      </c>
      <c r="Z77" s="84">
        <f t="shared" si="3"/>
        <v>9.34</v>
      </c>
    </row>
    <row r="78" spans="1:26" x14ac:dyDescent="0.2">
      <c r="A78" s="106" t="s">
        <v>287</v>
      </c>
      <c r="B78" s="55" t="s">
        <v>105</v>
      </c>
      <c r="C78" s="55" t="s">
        <v>100</v>
      </c>
      <c r="D78" s="58"/>
      <c r="E78" s="58"/>
      <c r="F78" s="79">
        <v>88</v>
      </c>
      <c r="G78" s="79">
        <v>80</v>
      </c>
      <c r="H78" s="79">
        <v>67</v>
      </c>
      <c r="I78" s="80">
        <v>0.86</v>
      </c>
      <c r="J78" s="81">
        <v>0</v>
      </c>
      <c r="K78" s="82">
        <v>0</v>
      </c>
      <c r="L78" s="82">
        <v>0</v>
      </c>
      <c r="M78" s="82">
        <v>0</v>
      </c>
      <c r="N78" s="82">
        <v>0</v>
      </c>
      <c r="O78" s="81">
        <v>0</v>
      </c>
      <c r="P78" s="83">
        <v>0</v>
      </c>
      <c r="Q78" s="82">
        <v>79</v>
      </c>
      <c r="R78" s="82">
        <v>1046</v>
      </c>
      <c r="S78" s="82">
        <v>6</v>
      </c>
      <c r="T78" s="81">
        <v>0</v>
      </c>
      <c r="U78" s="82">
        <v>0</v>
      </c>
      <c r="V78" s="81">
        <v>0</v>
      </c>
      <c r="W78" s="83">
        <v>1</v>
      </c>
      <c r="X78" s="123">
        <f t="shared" si="2"/>
        <v>138.6</v>
      </c>
      <c r="Y78" s="134">
        <v>16</v>
      </c>
      <c r="Z78" s="84">
        <f t="shared" si="3"/>
        <v>8.6624999999999996</v>
      </c>
    </row>
    <row r="79" spans="1:26" x14ac:dyDescent="0.2">
      <c r="A79" s="106" t="s">
        <v>397</v>
      </c>
      <c r="B79" s="55" t="s">
        <v>105</v>
      </c>
      <c r="C79" s="55" t="s">
        <v>44</v>
      </c>
      <c r="D79" s="58"/>
      <c r="E79" s="58"/>
      <c r="F79" s="79">
        <v>69</v>
      </c>
      <c r="G79" s="79">
        <v>66</v>
      </c>
      <c r="H79" s="79">
        <v>64</v>
      </c>
      <c r="I79" s="80">
        <v>0.8</v>
      </c>
      <c r="J79" s="81">
        <v>0</v>
      </c>
      <c r="K79" s="82">
        <v>0</v>
      </c>
      <c r="L79" s="82">
        <v>0</v>
      </c>
      <c r="M79" s="82">
        <v>0</v>
      </c>
      <c r="N79" s="82">
        <v>0</v>
      </c>
      <c r="O79" s="81">
        <v>-4</v>
      </c>
      <c r="P79" s="83">
        <v>0</v>
      </c>
      <c r="Q79" s="82">
        <v>55</v>
      </c>
      <c r="R79" s="82">
        <v>979</v>
      </c>
      <c r="S79" s="82">
        <v>7</v>
      </c>
      <c r="T79" s="81">
        <v>0</v>
      </c>
      <c r="U79" s="82">
        <v>0</v>
      </c>
      <c r="V79" s="81">
        <v>0</v>
      </c>
      <c r="W79" s="83">
        <v>1</v>
      </c>
      <c r="X79" s="123">
        <f t="shared" si="2"/>
        <v>137.5</v>
      </c>
      <c r="Y79" s="134">
        <v>14</v>
      </c>
      <c r="Z79" s="84">
        <f t="shared" si="3"/>
        <v>9.8214285714285712</v>
      </c>
    </row>
    <row r="80" spans="1:26" x14ac:dyDescent="0.2">
      <c r="A80" s="106" t="s">
        <v>403</v>
      </c>
      <c r="B80" s="55" t="s">
        <v>105</v>
      </c>
      <c r="C80" s="55" t="s">
        <v>19</v>
      </c>
      <c r="D80" s="58"/>
      <c r="E80" s="58"/>
      <c r="F80" s="79">
        <v>85</v>
      </c>
      <c r="G80" s="79">
        <v>77</v>
      </c>
      <c r="H80" s="79">
        <v>70</v>
      </c>
      <c r="I80" s="80">
        <v>0.9</v>
      </c>
      <c r="J80" s="81">
        <v>0</v>
      </c>
      <c r="K80" s="82">
        <v>1</v>
      </c>
      <c r="L80" s="82">
        <v>0</v>
      </c>
      <c r="M80" s="82">
        <v>0</v>
      </c>
      <c r="N80" s="82">
        <v>0</v>
      </c>
      <c r="O80" s="81">
        <v>29</v>
      </c>
      <c r="P80" s="83">
        <v>0</v>
      </c>
      <c r="Q80" s="82">
        <v>50</v>
      </c>
      <c r="R80" s="82">
        <v>861</v>
      </c>
      <c r="S80" s="82">
        <v>7</v>
      </c>
      <c r="T80" s="81">
        <v>418</v>
      </c>
      <c r="U80" s="82">
        <v>1</v>
      </c>
      <c r="V80" s="81">
        <v>0</v>
      </c>
      <c r="W80" s="83">
        <v>0</v>
      </c>
      <c r="X80" s="123">
        <f t="shared" si="2"/>
        <v>137</v>
      </c>
      <c r="Y80" s="134">
        <v>15</v>
      </c>
      <c r="Z80" s="84">
        <f t="shared" si="3"/>
        <v>9.1333333333333329</v>
      </c>
    </row>
    <row r="81" spans="1:26" x14ac:dyDescent="0.2">
      <c r="A81" s="106" t="s">
        <v>158</v>
      </c>
      <c r="B81" s="55" t="s">
        <v>106</v>
      </c>
      <c r="C81" s="55" t="s">
        <v>48</v>
      </c>
      <c r="D81" s="58"/>
      <c r="E81" s="58"/>
      <c r="F81" s="79">
        <v>999</v>
      </c>
      <c r="G81" s="79">
        <v>999</v>
      </c>
      <c r="H81" s="79">
        <v>999</v>
      </c>
      <c r="I81" s="80">
        <v>0.9</v>
      </c>
      <c r="J81" s="81">
        <v>246</v>
      </c>
      <c r="K81" s="82">
        <v>207</v>
      </c>
      <c r="L81" s="82">
        <v>2883</v>
      </c>
      <c r="M81" s="82">
        <v>13</v>
      </c>
      <c r="N81" s="82">
        <v>18</v>
      </c>
      <c r="O81" s="81">
        <v>28</v>
      </c>
      <c r="P81" s="83">
        <v>0</v>
      </c>
      <c r="Q81" s="82">
        <v>0</v>
      </c>
      <c r="R81" s="82">
        <v>0</v>
      </c>
      <c r="S81" s="82">
        <v>0</v>
      </c>
      <c r="T81" s="81">
        <v>0</v>
      </c>
      <c r="U81" s="82">
        <v>0</v>
      </c>
      <c r="V81" s="81">
        <v>0</v>
      </c>
      <c r="W81" s="83">
        <v>8</v>
      </c>
      <c r="X81" s="123">
        <f t="shared" si="2"/>
        <v>136.12</v>
      </c>
      <c r="Y81" s="134">
        <v>15</v>
      </c>
      <c r="Z81" s="84">
        <f t="shared" si="3"/>
        <v>9.0746666666666673</v>
      </c>
    </row>
    <row r="82" spans="1:26" x14ac:dyDescent="0.2">
      <c r="A82" s="106" t="s">
        <v>290</v>
      </c>
      <c r="B82" s="55" t="s">
        <v>105</v>
      </c>
      <c r="C82" s="55" t="s">
        <v>22</v>
      </c>
      <c r="D82" s="58"/>
      <c r="E82" s="58"/>
      <c r="F82" s="79">
        <v>43</v>
      </c>
      <c r="G82" s="79">
        <v>51</v>
      </c>
      <c r="H82" s="79">
        <v>57</v>
      </c>
      <c r="I82" s="80">
        <v>0.91</v>
      </c>
      <c r="J82" s="81">
        <v>0</v>
      </c>
      <c r="K82" s="82">
        <v>0</v>
      </c>
      <c r="L82" s="82">
        <v>0</v>
      </c>
      <c r="M82" s="82">
        <v>0</v>
      </c>
      <c r="N82" s="82">
        <v>0</v>
      </c>
      <c r="O82" s="81">
        <v>9</v>
      </c>
      <c r="P82" s="83">
        <v>0</v>
      </c>
      <c r="Q82" s="82">
        <v>49</v>
      </c>
      <c r="R82" s="82">
        <v>855</v>
      </c>
      <c r="S82" s="82">
        <v>8</v>
      </c>
      <c r="T82" s="81">
        <v>0</v>
      </c>
      <c r="U82" s="82">
        <v>0</v>
      </c>
      <c r="V82" s="81">
        <v>0</v>
      </c>
      <c r="W82" s="83">
        <v>0</v>
      </c>
      <c r="X82" s="123">
        <f t="shared" si="2"/>
        <v>134.4</v>
      </c>
      <c r="Y82" s="134">
        <v>16</v>
      </c>
      <c r="Z82" s="84">
        <f t="shared" si="3"/>
        <v>8.4</v>
      </c>
    </row>
    <row r="83" spans="1:26" x14ac:dyDescent="0.2">
      <c r="A83" s="106" t="s">
        <v>123</v>
      </c>
      <c r="B83" s="55" t="s">
        <v>107</v>
      </c>
      <c r="C83" s="55" t="s">
        <v>50</v>
      </c>
      <c r="D83" s="58"/>
      <c r="E83" s="58"/>
      <c r="F83" s="79">
        <v>220</v>
      </c>
      <c r="G83" s="79">
        <v>197</v>
      </c>
      <c r="H83" s="79">
        <v>176</v>
      </c>
      <c r="I83" s="80">
        <v>0.92</v>
      </c>
      <c r="J83" s="81">
        <v>0</v>
      </c>
      <c r="K83" s="82">
        <v>0</v>
      </c>
      <c r="L83" s="82">
        <v>0</v>
      </c>
      <c r="M83" s="82">
        <v>0</v>
      </c>
      <c r="N83" s="82">
        <v>0</v>
      </c>
      <c r="O83" s="81">
        <v>0</v>
      </c>
      <c r="P83" s="83">
        <v>0</v>
      </c>
      <c r="Q83" s="82">
        <v>71</v>
      </c>
      <c r="R83" s="82">
        <v>816</v>
      </c>
      <c r="S83" s="82">
        <v>8</v>
      </c>
      <c r="T83" s="81">
        <v>0</v>
      </c>
      <c r="U83" s="82">
        <v>0</v>
      </c>
      <c r="V83" s="81">
        <v>1</v>
      </c>
      <c r="W83" s="83">
        <v>0</v>
      </c>
      <c r="X83" s="123">
        <f t="shared" si="2"/>
        <v>131.6</v>
      </c>
      <c r="Y83" s="134">
        <v>15</v>
      </c>
      <c r="Z83" s="84">
        <f t="shared" si="3"/>
        <v>8.7733333333333334</v>
      </c>
    </row>
    <row r="84" spans="1:26" x14ac:dyDescent="0.2">
      <c r="A84" s="106" t="s">
        <v>27</v>
      </c>
      <c r="B84" s="55" t="s">
        <v>104</v>
      </c>
      <c r="C84" s="55" t="s">
        <v>51</v>
      </c>
      <c r="D84" s="58"/>
      <c r="E84" s="58"/>
      <c r="F84" s="79">
        <v>66</v>
      </c>
      <c r="G84" s="79">
        <v>78</v>
      </c>
      <c r="H84" s="79">
        <v>96</v>
      </c>
      <c r="I84" s="80">
        <v>0.97</v>
      </c>
      <c r="J84" s="81">
        <v>0</v>
      </c>
      <c r="K84" s="82">
        <v>0</v>
      </c>
      <c r="L84" s="82">
        <v>0</v>
      </c>
      <c r="M84" s="82">
        <v>0</v>
      </c>
      <c r="N84" s="82">
        <v>0</v>
      </c>
      <c r="O84" s="81">
        <v>737</v>
      </c>
      <c r="P84" s="83">
        <v>5</v>
      </c>
      <c r="Q84" s="82">
        <v>13</v>
      </c>
      <c r="R84" s="82">
        <v>187</v>
      </c>
      <c r="S84" s="82">
        <v>2</v>
      </c>
      <c r="T84" s="81">
        <v>0</v>
      </c>
      <c r="U84" s="82">
        <v>0</v>
      </c>
      <c r="V84" s="81">
        <v>0</v>
      </c>
      <c r="W84" s="83">
        <v>2</v>
      </c>
      <c r="X84" s="123">
        <f t="shared" si="2"/>
        <v>130.4</v>
      </c>
      <c r="Y84" s="134">
        <v>16</v>
      </c>
      <c r="Z84" s="84">
        <f t="shared" si="3"/>
        <v>8.15</v>
      </c>
    </row>
    <row r="85" spans="1:26" x14ac:dyDescent="0.2">
      <c r="A85" s="106" t="s">
        <v>111</v>
      </c>
      <c r="B85" s="55" t="s">
        <v>105</v>
      </c>
      <c r="C85" s="55" t="s">
        <v>56</v>
      </c>
      <c r="D85" s="58"/>
      <c r="E85" s="58"/>
      <c r="F85" s="79">
        <v>70</v>
      </c>
      <c r="G85" s="79">
        <v>64</v>
      </c>
      <c r="H85" s="79">
        <v>63</v>
      </c>
      <c r="I85" s="80">
        <v>0.8</v>
      </c>
      <c r="J85" s="81">
        <v>0</v>
      </c>
      <c r="K85" s="82">
        <v>0</v>
      </c>
      <c r="L85" s="82">
        <v>0</v>
      </c>
      <c r="M85" s="82">
        <v>0</v>
      </c>
      <c r="N85" s="82">
        <v>0</v>
      </c>
      <c r="O85" s="81">
        <v>7</v>
      </c>
      <c r="P85" s="83">
        <v>0</v>
      </c>
      <c r="Q85" s="82">
        <v>64</v>
      </c>
      <c r="R85" s="82">
        <v>836</v>
      </c>
      <c r="S85" s="82">
        <v>8</v>
      </c>
      <c r="T85" s="81">
        <v>0</v>
      </c>
      <c r="U85" s="82">
        <v>0</v>
      </c>
      <c r="V85" s="81">
        <v>0</v>
      </c>
      <c r="W85" s="83">
        <v>1</v>
      </c>
      <c r="X85" s="123">
        <f t="shared" si="2"/>
        <v>130.30000000000001</v>
      </c>
      <c r="Y85" s="134">
        <v>15</v>
      </c>
      <c r="Z85" s="84">
        <f t="shared" si="3"/>
        <v>8.6866666666666674</v>
      </c>
    </row>
    <row r="86" spans="1:26" x14ac:dyDescent="0.2">
      <c r="A86" s="106" t="s">
        <v>40</v>
      </c>
      <c r="B86" s="55" t="s">
        <v>105</v>
      </c>
      <c r="C86" s="55" t="s">
        <v>57</v>
      </c>
      <c r="D86" s="58"/>
      <c r="E86" s="58"/>
      <c r="F86" s="79">
        <v>86</v>
      </c>
      <c r="G86" s="79">
        <v>81</v>
      </c>
      <c r="H86" s="79">
        <v>78</v>
      </c>
      <c r="I86" s="80">
        <v>0.67</v>
      </c>
      <c r="J86" s="81">
        <v>0</v>
      </c>
      <c r="K86" s="82">
        <v>0</v>
      </c>
      <c r="L86" s="82">
        <v>0</v>
      </c>
      <c r="M86" s="82">
        <v>0</v>
      </c>
      <c r="N86" s="82">
        <v>0</v>
      </c>
      <c r="O86" s="81">
        <v>0</v>
      </c>
      <c r="P86" s="83">
        <v>0</v>
      </c>
      <c r="Q86" s="82">
        <v>66</v>
      </c>
      <c r="R86" s="82">
        <v>943</v>
      </c>
      <c r="S86" s="82">
        <v>6</v>
      </c>
      <c r="T86" s="81">
        <v>0</v>
      </c>
      <c r="U86" s="82">
        <v>0</v>
      </c>
      <c r="V86" s="81">
        <v>0</v>
      </c>
      <c r="W86" s="83">
        <v>1</v>
      </c>
      <c r="X86" s="123">
        <f t="shared" si="2"/>
        <v>128.30000000000001</v>
      </c>
      <c r="Y86" s="134">
        <v>16</v>
      </c>
      <c r="Z86" s="84">
        <f t="shared" si="3"/>
        <v>8.0187500000000007</v>
      </c>
    </row>
    <row r="87" spans="1:26" x14ac:dyDescent="0.2">
      <c r="A87" s="106" t="s">
        <v>124</v>
      </c>
      <c r="B87" s="55" t="s">
        <v>106</v>
      </c>
      <c r="C87" s="55" t="s">
        <v>96</v>
      </c>
      <c r="D87" s="58"/>
      <c r="E87" s="58"/>
      <c r="F87" s="79">
        <v>124</v>
      </c>
      <c r="G87" s="79">
        <v>156</v>
      </c>
      <c r="H87" s="79">
        <v>167</v>
      </c>
      <c r="I87" s="80">
        <v>0.92</v>
      </c>
      <c r="J87" s="81">
        <v>153</v>
      </c>
      <c r="K87" s="82">
        <v>65</v>
      </c>
      <c r="L87" s="82">
        <v>1737</v>
      </c>
      <c r="M87" s="82">
        <v>13</v>
      </c>
      <c r="N87" s="82">
        <v>5</v>
      </c>
      <c r="O87" s="81">
        <v>132</v>
      </c>
      <c r="P87" s="83">
        <v>0</v>
      </c>
      <c r="Q87" s="82">
        <v>0</v>
      </c>
      <c r="R87" s="82">
        <v>0</v>
      </c>
      <c r="S87" s="82">
        <v>0</v>
      </c>
      <c r="T87" s="81">
        <v>0</v>
      </c>
      <c r="U87" s="82">
        <v>0</v>
      </c>
      <c r="V87" s="81">
        <v>0</v>
      </c>
      <c r="W87" s="83">
        <v>1</v>
      </c>
      <c r="X87" s="123">
        <f t="shared" si="2"/>
        <v>127.68</v>
      </c>
      <c r="Y87" s="134">
        <v>10</v>
      </c>
      <c r="Z87" s="84">
        <f t="shared" si="3"/>
        <v>12.768000000000001</v>
      </c>
    </row>
    <row r="88" spans="1:26" x14ac:dyDescent="0.2">
      <c r="A88" s="106" t="s">
        <v>83</v>
      </c>
      <c r="B88" s="55" t="s">
        <v>105</v>
      </c>
      <c r="C88" s="55" t="s">
        <v>97</v>
      </c>
      <c r="D88" s="58"/>
      <c r="E88" s="58"/>
      <c r="F88" s="79">
        <v>999</v>
      </c>
      <c r="G88" s="79">
        <v>999</v>
      </c>
      <c r="H88" s="79">
        <v>999</v>
      </c>
      <c r="I88" s="80">
        <v>0.66</v>
      </c>
      <c r="J88" s="81">
        <v>0</v>
      </c>
      <c r="K88" s="82">
        <v>0</v>
      </c>
      <c r="L88" s="82">
        <v>0</v>
      </c>
      <c r="M88" s="82">
        <v>0</v>
      </c>
      <c r="N88" s="82">
        <v>0</v>
      </c>
      <c r="O88" s="81">
        <v>0</v>
      </c>
      <c r="P88" s="83">
        <v>0</v>
      </c>
      <c r="Q88" s="82">
        <v>69</v>
      </c>
      <c r="R88" s="82">
        <v>857</v>
      </c>
      <c r="S88" s="82">
        <v>7</v>
      </c>
      <c r="T88" s="81">
        <v>0</v>
      </c>
      <c r="U88" s="82">
        <v>0</v>
      </c>
      <c r="V88" s="81">
        <v>0</v>
      </c>
      <c r="W88" s="83">
        <v>1</v>
      </c>
      <c r="X88" s="123">
        <f t="shared" si="2"/>
        <v>125.7</v>
      </c>
      <c r="Y88" s="134">
        <v>15</v>
      </c>
      <c r="Z88" s="84">
        <f t="shared" si="3"/>
        <v>8.3800000000000008</v>
      </c>
    </row>
    <row r="89" spans="1:26" x14ac:dyDescent="0.2">
      <c r="A89" s="106" t="s">
        <v>136</v>
      </c>
      <c r="B89" s="55" t="s">
        <v>106</v>
      </c>
      <c r="C89" s="55" t="s">
        <v>44</v>
      </c>
      <c r="D89" s="58"/>
      <c r="E89" s="58"/>
      <c r="F89" s="79">
        <v>999</v>
      </c>
      <c r="G89" s="79">
        <v>999</v>
      </c>
      <c r="H89" s="79">
        <v>999</v>
      </c>
      <c r="I89" s="80">
        <v>0.91</v>
      </c>
      <c r="J89" s="81">
        <v>166</v>
      </c>
      <c r="K89" s="82">
        <v>142</v>
      </c>
      <c r="L89" s="82">
        <v>2084</v>
      </c>
      <c r="M89" s="82">
        <v>11</v>
      </c>
      <c r="N89" s="82">
        <v>11</v>
      </c>
      <c r="O89" s="81">
        <v>64</v>
      </c>
      <c r="P89" s="83">
        <v>1</v>
      </c>
      <c r="Q89" s="82">
        <v>1</v>
      </c>
      <c r="R89" s="82">
        <v>-6</v>
      </c>
      <c r="S89" s="82">
        <v>0</v>
      </c>
      <c r="T89" s="81">
        <v>0</v>
      </c>
      <c r="U89" s="82">
        <v>0</v>
      </c>
      <c r="V89" s="81">
        <v>0</v>
      </c>
      <c r="W89" s="83">
        <v>2</v>
      </c>
      <c r="X89" s="123">
        <f t="shared" si="2"/>
        <v>124.16</v>
      </c>
      <c r="Y89" s="134">
        <v>10</v>
      </c>
      <c r="Z89" s="84">
        <f t="shared" si="3"/>
        <v>12.416</v>
      </c>
    </row>
    <row r="90" spans="1:26" x14ac:dyDescent="0.2">
      <c r="A90" s="106" t="s">
        <v>89</v>
      </c>
      <c r="B90" s="55" t="s">
        <v>107</v>
      </c>
      <c r="C90" s="55" t="s">
        <v>57</v>
      </c>
      <c r="D90" s="58"/>
      <c r="E90" s="58"/>
      <c r="F90" s="79">
        <v>62</v>
      </c>
      <c r="G90" s="79">
        <v>53</v>
      </c>
      <c r="H90" s="79">
        <v>35</v>
      </c>
      <c r="I90" s="80">
        <v>0.92</v>
      </c>
      <c r="J90" s="81">
        <v>0</v>
      </c>
      <c r="K90" s="82">
        <v>0</v>
      </c>
      <c r="L90" s="82">
        <v>0</v>
      </c>
      <c r="M90" s="82">
        <v>0</v>
      </c>
      <c r="N90" s="82">
        <v>0</v>
      </c>
      <c r="O90" s="81">
        <v>0</v>
      </c>
      <c r="P90" s="83">
        <v>0</v>
      </c>
      <c r="Q90" s="82">
        <v>110</v>
      </c>
      <c r="R90" s="82">
        <v>1039</v>
      </c>
      <c r="S90" s="82">
        <v>3</v>
      </c>
      <c r="T90" s="81">
        <v>0</v>
      </c>
      <c r="U90" s="82">
        <v>0</v>
      </c>
      <c r="V90" s="81">
        <v>0</v>
      </c>
      <c r="W90" s="83">
        <v>0</v>
      </c>
      <c r="X90" s="123">
        <f t="shared" si="2"/>
        <v>121.9</v>
      </c>
      <c r="Y90" s="134">
        <v>16</v>
      </c>
      <c r="Z90" s="84">
        <f t="shared" si="3"/>
        <v>7.6187500000000004</v>
      </c>
    </row>
    <row r="91" spans="1:26" x14ac:dyDescent="0.2">
      <c r="A91" s="106" t="s">
        <v>295</v>
      </c>
      <c r="B91" s="55" t="s">
        <v>105</v>
      </c>
      <c r="C91" s="55" t="s">
        <v>44</v>
      </c>
      <c r="D91" s="58"/>
      <c r="E91" s="58"/>
      <c r="F91" s="79">
        <v>138</v>
      </c>
      <c r="G91" s="79">
        <v>118</v>
      </c>
      <c r="H91" s="79">
        <v>104</v>
      </c>
      <c r="I91" s="80">
        <v>0.92</v>
      </c>
      <c r="J91" s="81">
        <v>0</v>
      </c>
      <c r="K91" s="82">
        <v>0</v>
      </c>
      <c r="L91" s="82">
        <v>0</v>
      </c>
      <c r="M91" s="82">
        <v>0</v>
      </c>
      <c r="N91" s="82">
        <v>0</v>
      </c>
      <c r="O91" s="81">
        <v>23</v>
      </c>
      <c r="P91" s="83">
        <v>0</v>
      </c>
      <c r="Q91" s="82">
        <v>64</v>
      </c>
      <c r="R91" s="82">
        <v>865</v>
      </c>
      <c r="S91" s="82">
        <v>5</v>
      </c>
      <c r="T91" s="81">
        <v>0</v>
      </c>
      <c r="U91" s="82">
        <v>0</v>
      </c>
      <c r="V91" s="81">
        <v>1</v>
      </c>
      <c r="W91" s="83">
        <v>0</v>
      </c>
      <c r="X91" s="123">
        <f t="shared" si="2"/>
        <v>120.8</v>
      </c>
      <c r="Y91" s="134">
        <v>16</v>
      </c>
      <c r="Z91" s="84">
        <f t="shared" si="3"/>
        <v>7.55</v>
      </c>
    </row>
    <row r="92" spans="1:26" x14ac:dyDescent="0.2">
      <c r="A92" s="106" t="s">
        <v>279</v>
      </c>
      <c r="B92" s="55" t="s">
        <v>105</v>
      </c>
      <c r="C92" s="55" t="s">
        <v>55</v>
      </c>
      <c r="D92" s="58"/>
      <c r="E92" s="58"/>
      <c r="F92" s="79">
        <v>59</v>
      </c>
      <c r="G92" s="79">
        <v>50</v>
      </c>
      <c r="H92" s="79">
        <v>54</v>
      </c>
      <c r="I92" s="80">
        <v>0.91</v>
      </c>
      <c r="J92" s="81">
        <v>0</v>
      </c>
      <c r="K92" s="82">
        <v>0</v>
      </c>
      <c r="L92" s="82">
        <v>0</v>
      </c>
      <c r="M92" s="82">
        <v>0</v>
      </c>
      <c r="N92" s="82">
        <v>0</v>
      </c>
      <c r="O92" s="81">
        <v>0</v>
      </c>
      <c r="P92" s="83">
        <v>0</v>
      </c>
      <c r="Q92" s="82">
        <v>49</v>
      </c>
      <c r="R92" s="82">
        <v>745</v>
      </c>
      <c r="S92" s="82">
        <v>7</v>
      </c>
      <c r="T92" s="81">
        <v>0</v>
      </c>
      <c r="U92" s="82">
        <v>0</v>
      </c>
      <c r="V92" s="81">
        <v>1</v>
      </c>
      <c r="W92" s="83">
        <v>0</v>
      </c>
      <c r="X92" s="123">
        <f t="shared" si="2"/>
        <v>118.5</v>
      </c>
      <c r="Y92" s="134">
        <v>12</v>
      </c>
      <c r="Z92" s="84">
        <f t="shared" si="3"/>
        <v>9.875</v>
      </c>
    </row>
    <row r="93" spans="1:26" x14ac:dyDescent="0.2">
      <c r="A93" s="106" t="s">
        <v>69</v>
      </c>
      <c r="B93" s="55" t="s">
        <v>105</v>
      </c>
      <c r="C93" s="55" t="s">
        <v>45</v>
      </c>
      <c r="D93" s="58"/>
      <c r="E93" s="58"/>
      <c r="F93" s="79">
        <v>90</v>
      </c>
      <c r="G93" s="79">
        <v>93</v>
      </c>
      <c r="H93" s="79">
        <v>88</v>
      </c>
      <c r="I93" s="80">
        <v>0.68</v>
      </c>
      <c r="J93" s="81">
        <v>0</v>
      </c>
      <c r="K93" s="82">
        <v>0</v>
      </c>
      <c r="L93" s="82">
        <v>0</v>
      </c>
      <c r="M93" s="82">
        <v>0</v>
      </c>
      <c r="N93" s="82">
        <v>0</v>
      </c>
      <c r="O93" s="81">
        <v>3</v>
      </c>
      <c r="P93" s="83">
        <v>0</v>
      </c>
      <c r="Q93" s="82">
        <v>65</v>
      </c>
      <c r="R93" s="82">
        <v>921</v>
      </c>
      <c r="S93" s="82">
        <v>4</v>
      </c>
      <c r="T93" s="81">
        <v>0</v>
      </c>
      <c r="U93" s="82">
        <v>0</v>
      </c>
      <c r="V93" s="81">
        <v>1</v>
      </c>
      <c r="W93" s="83">
        <v>0</v>
      </c>
      <c r="X93" s="123">
        <f t="shared" si="2"/>
        <v>118.39999999999999</v>
      </c>
      <c r="Y93" s="134">
        <v>15</v>
      </c>
      <c r="Z93" s="84">
        <f t="shared" si="3"/>
        <v>7.8933333333333326</v>
      </c>
    </row>
    <row r="94" spans="1:26" x14ac:dyDescent="0.2">
      <c r="A94" s="106" t="s">
        <v>145</v>
      </c>
      <c r="B94" s="55" t="s">
        <v>105</v>
      </c>
      <c r="C94" s="55" t="s">
        <v>101</v>
      </c>
      <c r="D94" s="58"/>
      <c r="E94" s="58"/>
      <c r="F94" s="79">
        <v>110</v>
      </c>
      <c r="G94" s="79">
        <v>122</v>
      </c>
      <c r="H94" s="79">
        <v>129</v>
      </c>
      <c r="I94" s="80">
        <v>0.92</v>
      </c>
      <c r="J94" s="81">
        <v>1</v>
      </c>
      <c r="K94" s="82">
        <v>1</v>
      </c>
      <c r="L94" s="82">
        <v>25</v>
      </c>
      <c r="M94" s="82">
        <v>0</v>
      </c>
      <c r="N94" s="82">
        <v>0</v>
      </c>
      <c r="O94" s="81">
        <v>6</v>
      </c>
      <c r="P94" s="83">
        <v>0</v>
      </c>
      <c r="Q94" s="82">
        <v>50</v>
      </c>
      <c r="R94" s="82">
        <v>748</v>
      </c>
      <c r="S94" s="82">
        <v>7</v>
      </c>
      <c r="T94" s="81">
        <v>0</v>
      </c>
      <c r="U94" s="82">
        <v>0</v>
      </c>
      <c r="V94" s="81">
        <v>0</v>
      </c>
      <c r="W94" s="83">
        <v>0</v>
      </c>
      <c r="X94" s="123">
        <f t="shared" si="2"/>
        <v>118.39999999999999</v>
      </c>
      <c r="Y94" s="134">
        <v>16</v>
      </c>
      <c r="Z94" s="84">
        <f t="shared" si="3"/>
        <v>7.3999999999999995</v>
      </c>
    </row>
    <row r="95" spans="1:26" x14ac:dyDescent="0.2">
      <c r="A95" s="106" t="s">
        <v>355</v>
      </c>
      <c r="B95" s="55" t="s">
        <v>104</v>
      </c>
      <c r="C95" s="55" t="s">
        <v>47</v>
      </c>
      <c r="D95" s="58"/>
      <c r="E95" s="58"/>
      <c r="F95" s="79">
        <v>115</v>
      </c>
      <c r="G95" s="79">
        <v>101</v>
      </c>
      <c r="H95" s="79">
        <v>94</v>
      </c>
      <c r="I95" s="80">
        <v>0.84</v>
      </c>
      <c r="J95" s="81">
        <v>0</v>
      </c>
      <c r="K95" s="82">
        <v>0</v>
      </c>
      <c r="L95" s="82">
        <v>0</v>
      </c>
      <c r="M95" s="82">
        <v>0</v>
      </c>
      <c r="N95" s="82">
        <v>0</v>
      </c>
      <c r="O95" s="81">
        <v>301</v>
      </c>
      <c r="P95" s="83">
        <v>4</v>
      </c>
      <c r="Q95" s="82">
        <v>40</v>
      </c>
      <c r="R95" s="82">
        <v>446</v>
      </c>
      <c r="S95" s="82">
        <v>3</v>
      </c>
      <c r="T95" s="81">
        <v>43</v>
      </c>
      <c r="U95" s="82">
        <v>0</v>
      </c>
      <c r="V95" s="81">
        <v>0</v>
      </c>
      <c r="W95" s="83">
        <v>0</v>
      </c>
      <c r="X95" s="123">
        <f t="shared" si="2"/>
        <v>116.7</v>
      </c>
      <c r="Y95" s="134">
        <v>16</v>
      </c>
      <c r="Z95" s="84">
        <f t="shared" si="3"/>
        <v>7.2937500000000002</v>
      </c>
    </row>
    <row r="96" spans="1:26" x14ac:dyDescent="0.2">
      <c r="A96" s="106" t="s">
        <v>141</v>
      </c>
      <c r="B96" s="55" t="s">
        <v>105</v>
      </c>
      <c r="C96" s="55" t="s">
        <v>101</v>
      </c>
      <c r="D96" s="58"/>
      <c r="E96" s="58"/>
      <c r="F96" s="79">
        <v>77</v>
      </c>
      <c r="G96" s="79">
        <v>95</v>
      </c>
      <c r="H96" s="79">
        <v>95</v>
      </c>
      <c r="I96" s="80">
        <v>0.73</v>
      </c>
      <c r="J96" s="81">
        <v>1</v>
      </c>
      <c r="K96" s="82">
        <v>0</v>
      </c>
      <c r="L96" s="82">
        <v>23</v>
      </c>
      <c r="M96" s="82">
        <v>1</v>
      </c>
      <c r="N96" s="82">
        <v>0</v>
      </c>
      <c r="O96" s="81">
        <v>20</v>
      </c>
      <c r="P96" s="83">
        <v>0</v>
      </c>
      <c r="Q96" s="82">
        <v>45</v>
      </c>
      <c r="R96" s="82">
        <v>688</v>
      </c>
      <c r="S96" s="82">
        <v>7</v>
      </c>
      <c r="T96" s="81">
        <v>0</v>
      </c>
      <c r="U96" s="82">
        <v>0</v>
      </c>
      <c r="V96" s="81">
        <v>0</v>
      </c>
      <c r="W96" s="83">
        <v>1</v>
      </c>
      <c r="X96" s="123">
        <f t="shared" si="2"/>
        <v>115.72</v>
      </c>
      <c r="Y96" s="134">
        <v>15</v>
      </c>
      <c r="Z96" s="84">
        <f t="shared" si="3"/>
        <v>7.714666666666667</v>
      </c>
    </row>
    <row r="97" spans="1:26" x14ac:dyDescent="0.2">
      <c r="A97" s="106" t="s">
        <v>296</v>
      </c>
      <c r="B97" s="55" t="s">
        <v>105</v>
      </c>
      <c r="C97" s="55" t="s">
        <v>11</v>
      </c>
      <c r="D97" s="58"/>
      <c r="E97" s="58"/>
      <c r="F97" s="79">
        <v>125</v>
      </c>
      <c r="G97" s="79">
        <v>115</v>
      </c>
      <c r="H97" s="79">
        <v>120</v>
      </c>
      <c r="I97" s="80">
        <v>0.93</v>
      </c>
      <c r="J97" s="81">
        <v>0</v>
      </c>
      <c r="K97" s="82">
        <v>0</v>
      </c>
      <c r="L97" s="82">
        <v>0</v>
      </c>
      <c r="M97" s="82">
        <v>0</v>
      </c>
      <c r="N97" s="82">
        <v>0</v>
      </c>
      <c r="O97" s="81">
        <v>-5</v>
      </c>
      <c r="P97" s="83">
        <v>0</v>
      </c>
      <c r="Q97" s="82">
        <v>51</v>
      </c>
      <c r="R97" s="82">
        <v>741</v>
      </c>
      <c r="S97" s="82">
        <v>7</v>
      </c>
      <c r="T97" s="81">
        <v>32</v>
      </c>
      <c r="U97" s="82">
        <v>0</v>
      </c>
      <c r="V97" s="81">
        <v>0</v>
      </c>
      <c r="W97" s="83">
        <v>0</v>
      </c>
      <c r="X97" s="123">
        <f t="shared" si="2"/>
        <v>115.6</v>
      </c>
      <c r="Y97" s="134">
        <v>15</v>
      </c>
      <c r="Z97" s="84">
        <f t="shared" si="3"/>
        <v>7.7066666666666661</v>
      </c>
    </row>
    <row r="98" spans="1:26" x14ac:dyDescent="0.2">
      <c r="A98" s="106" t="s">
        <v>281</v>
      </c>
      <c r="B98" s="55" t="s">
        <v>105</v>
      </c>
      <c r="C98" s="55" t="s">
        <v>49</v>
      </c>
      <c r="D98" s="58"/>
      <c r="E98" s="58"/>
      <c r="F98" s="79">
        <v>999</v>
      </c>
      <c r="G98" s="79">
        <v>999</v>
      </c>
      <c r="H98" s="79">
        <v>999</v>
      </c>
      <c r="I98" s="80">
        <v>0.48</v>
      </c>
      <c r="J98" s="81">
        <v>0</v>
      </c>
      <c r="K98" s="82">
        <v>0</v>
      </c>
      <c r="L98" s="82">
        <v>0</v>
      </c>
      <c r="M98" s="82">
        <v>0</v>
      </c>
      <c r="N98" s="82">
        <v>0</v>
      </c>
      <c r="O98" s="81">
        <v>0</v>
      </c>
      <c r="P98" s="83">
        <v>0</v>
      </c>
      <c r="Q98" s="82">
        <v>74</v>
      </c>
      <c r="R98" s="82">
        <v>911</v>
      </c>
      <c r="S98" s="82">
        <v>4</v>
      </c>
      <c r="T98" s="81">
        <v>0</v>
      </c>
      <c r="U98" s="82">
        <v>0</v>
      </c>
      <c r="V98" s="81">
        <v>0</v>
      </c>
      <c r="W98" s="83">
        <v>0</v>
      </c>
      <c r="X98" s="123">
        <f t="shared" si="2"/>
        <v>115.1</v>
      </c>
      <c r="Y98" s="134">
        <v>16</v>
      </c>
      <c r="Z98" s="84">
        <f t="shared" si="3"/>
        <v>7.1937499999999996</v>
      </c>
    </row>
    <row r="99" spans="1:26" x14ac:dyDescent="0.2">
      <c r="A99" s="106" t="s">
        <v>406</v>
      </c>
      <c r="B99" s="55" t="s">
        <v>104</v>
      </c>
      <c r="C99" s="55" t="s">
        <v>19</v>
      </c>
      <c r="D99" s="58"/>
      <c r="E99" s="58"/>
      <c r="F99" s="79">
        <v>122</v>
      </c>
      <c r="G99" s="79">
        <v>106</v>
      </c>
      <c r="H99" s="79">
        <v>126</v>
      </c>
      <c r="I99" s="80">
        <v>0.88</v>
      </c>
      <c r="J99" s="81">
        <v>0</v>
      </c>
      <c r="K99" s="82">
        <v>0</v>
      </c>
      <c r="L99" s="82">
        <v>0</v>
      </c>
      <c r="M99" s="82">
        <v>0</v>
      </c>
      <c r="N99" s="82">
        <v>0</v>
      </c>
      <c r="O99" s="81">
        <v>814</v>
      </c>
      <c r="P99" s="83">
        <v>2</v>
      </c>
      <c r="Q99" s="82">
        <v>17</v>
      </c>
      <c r="R99" s="82">
        <v>152</v>
      </c>
      <c r="S99" s="82">
        <v>1</v>
      </c>
      <c r="T99" s="81">
        <v>0</v>
      </c>
      <c r="U99" s="82">
        <v>0</v>
      </c>
      <c r="V99" s="81">
        <v>0</v>
      </c>
      <c r="W99" s="83">
        <v>0</v>
      </c>
      <c r="X99" s="123">
        <f t="shared" si="2"/>
        <v>114.60000000000001</v>
      </c>
      <c r="Y99" s="134">
        <v>16</v>
      </c>
      <c r="Z99" s="84">
        <f t="shared" si="3"/>
        <v>7.1625000000000005</v>
      </c>
    </row>
    <row r="100" spans="1:26" x14ac:dyDescent="0.2">
      <c r="A100" s="106" t="s">
        <v>142</v>
      </c>
      <c r="B100" s="55" t="s">
        <v>107</v>
      </c>
      <c r="C100" s="55" t="s">
        <v>51</v>
      </c>
      <c r="D100" s="58"/>
      <c r="E100" s="58"/>
      <c r="F100" s="79">
        <v>80</v>
      </c>
      <c r="G100" s="79">
        <v>84</v>
      </c>
      <c r="H100" s="79">
        <v>80</v>
      </c>
      <c r="I100" s="80">
        <v>0.96</v>
      </c>
      <c r="J100" s="81">
        <v>0</v>
      </c>
      <c r="K100" s="82">
        <v>0</v>
      </c>
      <c r="L100" s="82">
        <v>0</v>
      </c>
      <c r="M100" s="82">
        <v>0</v>
      </c>
      <c r="N100" s="82">
        <v>0</v>
      </c>
      <c r="O100" s="81">
        <v>0</v>
      </c>
      <c r="P100" s="83">
        <v>0</v>
      </c>
      <c r="Q100" s="82">
        <v>69</v>
      </c>
      <c r="R100" s="82">
        <v>843</v>
      </c>
      <c r="S100" s="82">
        <v>5</v>
      </c>
      <c r="T100" s="81">
        <v>0</v>
      </c>
      <c r="U100" s="82">
        <v>0</v>
      </c>
      <c r="V100" s="81">
        <v>0</v>
      </c>
      <c r="W100" s="83">
        <v>0</v>
      </c>
      <c r="X100" s="123">
        <f t="shared" si="2"/>
        <v>114.3</v>
      </c>
      <c r="Y100" s="134">
        <v>16</v>
      </c>
      <c r="Z100" s="84">
        <f t="shared" si="3"/>
        <v>7.1437499999999998</v>
      </c>
    </row>
    <row r="101" spans="1:26" x14ac:dyDescent="0.2">
      <c r="A101" s="106" t="s">
        <v>137</v>
      </c>
      <c r="B101" s="55" t="s">
        <v>104</v>
      </c>
      <c r="C101" s="55" t="s">
        <v>14</v>
      </c>
      <c r="D101" s="58"/>
      <c r="E101" s="58"/>
      <c r="F101" s="79">
        <v>999</v>
      </c>
      <c r="G101" s="79">
        <v>999</v>
      </c>
      <c r="H101" s="79">
        <v>999</v>
      </c>
      <c r="I101" s="80">
        <v>0.84</v>
      </c>
      <c r="J101" s="81">
        <v>0</v>
      </c>
      <c r="K101" s="82">
        <v>0</v>
      </c>
      <c r="L101" s="82">
        <v>0</v>
      </c>
      <c r="M101" s="82">
        <v>0</v>
      </c>
      <c r="N101" s="82">
        <v>0</v>
      </c>
      <c r="O101" s="81">
        <v>731</v>
      </c>
      <c r="P101" s="83">
        <v>4</v>
      </c>
      <c r="Q101" s="82">
        <v>26</v>
      </c>
      <c r="R101" s="82">
        <v>221</v>
      </c>
      <c r="S101" s="82">
        <v>0</v>
      </c>
      <c r="T101" s="81">
        <v>0</v>
      </c>
      <c r="U101" s="82">
        <v>0</v>
      </c>
      <c r="V101" s="81">
        <v>1</v>
      </c>
      <c r="W101" s="83">
        <v>4</v>
      </c>
      <c r="X101" s="123">
        <f t="shared" si="2"/>
        <v>113.19999999999999</v>
      </c>
      <c r="Y101" s="134">
        <v>10</v>
      </c>
      <c r="Z101" s="84">
        <f t="shared" si="3"/>
        <v>11.319999999999999</v>
      </c>
    </row>
    <row r="102" spans="1:26" x14ac:dyDescent="0.2">
      <c r="A102" s="106" t="s">
        <v>269</v>
      </c>
      <c r="B102" s="55" t="s">
        <v>105</v>
      </c>
      <c r="C102" s="55" t="s">
        <v>56</v>
      </c>
      <c r="D102" s="58"/>
      <c r="E102" s="58"/>
      <c r="F102" s="79">
        <v>146</v>
      </c>
      <c r="G102" s="79">
        <v>130</v>
      </c>
      <c r="H102" s="79">
        <v>121</v>
      </c>
      <c r="I102" s="80">
        <v>0.95</v>
      </c>
      <c r="J102" s="81">
        <v>0</v>
      </c>
      <c r="K102" s="82">
        <v>0</v>
      </c>
      <c r="L102" s="82">
        <v>0</v>
      </c>
      <c r="M102" s="82">
        <v>0</v>
      </c>
      <c r="N102" s="82">
        <v>0</v>
      </c>
      <c r="O102" s="81">
        <v>0</v>
      </c>
      <c r="P102" s="83">
        <v>0</v>
      </c>
      <c r="Q102" s="82">
        <v>74</v>
      </c>
      <c r="R102" s="82">
        <v>1083</v>
      </c>
      <c r="S102" s="82">
        <v>1</v>
      </c>
      <c r="T102" s="81">
        <v>0</v>
      </c>
      <c r="U102" s="82">
        <v>0</v>
      </c>
      <c r="V102" s="81">
        <v>0</v>
      </c>
      <c r="W102" s="83">
        <v>1</v>
      </c>
      <c r="X102" s="123">
        <f t="shared" si="2"/>
        <v>112.3</v>
      </c>
      <c r="Y102" s="134">
        <v>16</v>
      </c>
      <c r="Z102" s="84">
        <f t="shared" si="3"/>
        <v>7.0187499999999998</v>
      </c>
    </row>
    <row r="103" spans="1:26" x14ac:dyDescent="0.2">
      <c r="A103" s="106" t="s">
        <v>108</v>
      </c>
      <c r="B103" s="55" t="s">
        <v>105</v>
      </c>
      <c r="C103" s="55" t="s">
        <v>47</v>
      </c>
      <c r="D103" s="58"/>
      <c r="E103" s="58"/>
      <c r="F103" s="79">
        <v>136</v>
      </c>
      <c r="G103" s="79">
        <v>153</v>
      </c>
      <c r="H103" s="79">
        <v>157</v>
      </c>
      <c r="I103" s="80">
        <v>0.8</v>
      </c>
      <c r="J103" s="81">
        <v>0</v>
      </c>
      <c r="K103" s="82">
        <v>0</v>
      </c>
      <c r="L103" s="82">
        <v>0</v>
      </c>
      <c r="M103" s="82">
        <v>0</v>
      </c>
      <c r="N103" s="82">
        <v>0</v>
      </c>
      <c r="O103" s="81">
        <v>0</v>
      </c>
      <c r="P103" s="83">
        <v>0</v>
      </c>
      <c r="Q103" s="82">
        <v>56</v>
      </c>
      <c r="R103" s="82">
        <v>814</v>
      </c>
      <c r="S103" s="82">
        <v>5</v>
      </c>
      <c r="T103" s="81">
        <v>0</v>
      </c>
      <c r="U103" s="82">
        <v>0</v>
      </c>
      <c r="V103" s="81">
        <v>0</v>
      </c>
      <c r="W103" s="83">
        <v>0</v>
      </c>
      <c r="X103" s="123">
        <f t="shared" si="2"/>
        <v>111.4</v>
      </c>
      <c r="Y103" s="134">
        <v>14</v>
      </c>
      <c r="Z103" s="84">
        <f t="shared" si="3"/>
        <v>7.9571428571428573</v>
      </c>
    </row>
    <row r="104" spans="1:26" x14ac:dyDescent="0.2">
      <c r="A104" s="106" t="s">
        <v>275</v>
      </c>
      <c r="B104" s="55" t="s">
        <v>104</v>
      </c>
      <c r="C104" s="55" t="s">
        <v>57</v>
      </c>
      <c r="D104" s="58"/>
      <c r="E104" s="58"/>
      <c r="F104" s="79">
        <v>34</v>
      </c>
      <c r="G104" s="79">
        <v>29</v>
      </c>
      <c r="H104" s="79">
        <v>33</v>
      </c>
      <c r="I104" s="80">
        <v>0.72</v>
      </c>
      <c r="J104" s="81">
        <v>0</v>
      </c>
      <c r="K104" s="82">
        <v>0</v>
      </c>
      <c r="L104" s="82">
        <v>0</v>
      </c>
      <c r="M104" s="82">
        <v>0</v>
      </c>
      <c r="N104" s="82">
        <v>0</v>
      </c>
      <c r="O104" s="81">
        <v>663</v>
      </c>
      <c r="P104" s="83">
        <v>4</v>
      </c>
      <c r="Q104" s="82">
        <v>35</v>
      </c>
      <c r="R104" s="82">
        <v>251</v>
      </c>
      <c r="S104" s="82">
        <v>0</v>
      </c>
      <c r="T104" s="81">
        <v>0</v>
      </c>
      <c r="U104" s="82">
        <v>0</v>
      </c>
      <c r="V104" s="81">
        <v>0</v>
      </c>
      <c r="W104" s="83">
        <v>2</v>
      </c>
      <c r="X104" s="123">
        <f t="shared" si="2"/>
        <v>111.4</v>
      </c>
      <c r="Y104" s="134">
        <v>10</v>
      </c>
      <c r="Z104" s="84">
        <f t="shared" si="3"/>
        <v>11.14</v>
      </c>
    </row>
    <row r="105" spans="1:26" x14ac:dyDescent="0.2">
      <c r="A105" s="106" t="s">
        <v>130</v>
      </c>
      <c r="B105" s="55" t="s">
        <v>104</v>
      </c>
      <c r="C105" s="55" t="s">
        <v>11</v>
      </c>
      <c r="D105" s="58"/>
      <c r="E105" s="58"/>
      <c r="F105" s="79">
        <v>54</v>
      </c>
      <c r="G105" s="79">
        <v>41</v>
      </c>
      <c r="H105" s="79">
        <v>34</v>
      </c>
      <c r="I105" s="80">
        <v>0.45</v>
      </c>
      <c r="J105" s="81">
        <v>0</v>
      </c>
      <c r="K105" s="82">
        <v>0</v>
      </c>
      <c r="L105" s="82">
        <v>0</v>
      </c>
      <c r="M105" s="82">
        <v>0</v>
      </c>
      <c r="N105" s="82">
        <v>0</v>
      </c>
      <c r="O105" s="81">
        <v>707</v>
      </c>
      <c r="P105" s="83">
        <v>2</v>
      </c>
      <c r="Q105" s="82">
        <v>42</v>
      </c>
      <c r="R105" s="82">
        <v>258</v>
      </c>
      <c r="S105" s="82">
        <v>1</v>
      </c>
      <c r="T105" s="81">
        <v>0</v>
      </c>
      <c r="U105" s="82">
        <v>0</v>
      </c>
      <c r="V105" s="81">
        <v>0</v>
      </c>
      <c r="W105" s="83">
        <v>2</v>
      </c>
      <c r="X105" s="123">
        <f t="shared" si="2"/>
        <v>110.5</v>
      </c>
      <c r="Y105" s="134">
        <v>12</v>
      </c>
      <c r="Z105" s="84">
        <f t="shared" si="3"/>
        <v>9.2083333333333339</v>
      </c>
    </row>
    <row r="106" spans="1:26" x14ac:dyDescent="0.2">
      <c r="A106" s="106" t="s">
        <v>352</v>
      </c>
      <c r="B106" s="55" t="s">
        <v>107</v>
      </c>
      <c r="C106" s="55" t="s">
        <v>22</v>
      </c>
      <c r="D106" s="58"/>
      <c r="E106" s="58"/>
      <c r="F106" s="79">
        <v>999</v>
      </c>
      <c r="G106" s="79">
        <v>999</v>
      </c>
      <c r="H106" s="79">
        <v>999</v>
      </c>
      <c r="I106" s="80">
        <v>0.81</v>
      </c>
      <c r="J106" s="81">
        <v>0</v>
      </c>
      <c r="K106" s="82">
        <v>0</v>
      </c>
      <c r="L106" s="82">
        <v>0</v>
      </c>
      <c r="M106" s="82">
        <v>0</v>
      </c>
      <c r="N106" s="82">
        <v>0</v>
      </c>
      <c r="O106" s="81">
        <v>0</v>
      </c>
      <c r="P106" s="83">
        <v>0</v>
      </c>
      <c r="Q106" s="82">
        <v>61</v>
      </c>
      <c r="R106" s="82">
        <v>669</v>
      </c>
      <c r="S106" s="82">
        <v>7</v>
      </c>
      <c r="T106" s="81">
        <v>0</v>
      </c>
      <c r="U106" s="82">
        <v>0</v>
      </c>
      <c r="V106" s="81">
        <v>0</v>
      </c>
      <c r="W106" s="83">
        <v>0</v>
      </c>
      <c r="X106" s="123">
        <f t="shared" si="2"/>
        <v>108.9</v>
      </c>
      <c r="Y106" s="134">
        <v>16</v>
      </c>
      <c r="Z106" s="84">
        <f t="shared" si="3"/>
        <v>6.8062500000000004</v>
      </c>
    </row>
    <row r="107" spans="1:26" x14ac:dyDescent="0.2">
      <c r="A107" s="106" t="s">
        <v>356</v>
      </c>
      <c r="B107" s="55" t="s">
        <v>105</v>
      </c>
      <c r="C107" s="55" t="s">
        <v>31</v>
      </c>
      <c r="D107" s="58"/>
      <c r="E107" s="58"/>
      <c r="F107" s="79">
        <v>162</v>
      </c>
      <c r="G107" s="79">
        <v>177</v>
      </c>
      <c r="H107" s="79">
        <v>174</v>
      </c>
      <c r="I107" s="80">
        <v>0.85</v>
      </c>
      <c r="J107" s="81">
        <v>0</v>
      </c>
      <c r="K107" s="82">
        <v>0</v>
      </c>
      <c r="L107" s="82">
        <v>0</v>
      </c>
      <c r="M107" s="82">
        <v>0</v>
      </c>
      <c r="N107" s="82">
        <v>0</v>
      </c>
      <c r="O107" s="81">
        <v>29</v>
      </c>
      <c r="P107" s="83">
        <v>0</v>
      </c>
      <c r="Q107" s="82">
        <v>64</v>
      </c>
      <c r="R107" s="82">
        <v>759</v>
      </c>
      <c r="S107" s="82">
        <v>5</v>
      </c>
      <c r="T107" s="81">
        <v>15</v>
      </c>
      <c r="U107" s="82">
        <v>0</v>
      </c>
      <c r="V107" s="81">
        <v>0</v>
      </c>
      <c r="W107" s="83">
        <v>0</v>
      </c>
      <c r="X107" s="123">
        <f t="shared" si="2"/>
        <v>108.80000000000001</v>
      </c>
      <c r="Y107" s="134">
        <v>15</v>
      </c>
      <c r="Z107" s="84">
        <f t="shared" si="3"/>
        <v>7.2533333333333339</v>
      </c>
    </row>
    <row r="108" spans="1:26" x14ac:dyDescent="0.2">
      <c r="A108" s="106" t="s">
        <v>405</v>
      </c>
      <c r="B108" s="55" t="s">
        <v>105</v>
      </c>
      <c r="C108" s="55" t="s">
        <v>114</v>
      </c>
      <c r="D108" s="58"/>
      <c r="E108" s="58"/>
      <c r="F108" s="79">
        <v>99</v>
      </c>
      <c r="G108" s="79">
        <v>87</v>
      </c>
      <c r="H108" s="79">
        <v>86</v>
      </c>
      <c r="I108" s="80">
        <v>0.95</v>
      </c>
      <c r="J108" s="81">
        <v>0</v>
      </c>
      <c r="K108" s="82">
        <v>0</v>
      </c>
      <c r="L108" s="82">
        <v>0</v>
      </c>
      <c r="M108" s="82">
        <v>0</v>
      </c>
      <c r="N108" s="82">
        <v>0</v>
      </c>
      <c r="O108" s="81">
        <v>0</v>
      </c>
      <c r="P108" s="83">
        <v>0</v>
      </c>
      <c r="Q108" s="82">
        <v>50</v>
      </c>
      <c r="R108" s="82">
        <v>805</v>
      </c>
      <c r="S108" s="82">
        <v>5</v>
      </c>
      <c r="T108" s="81">
        <v>0</v>
      </c>
      <c r="U108" s="82">
        <v>0</v>
      </c>
      <c r="V108" s="81">
        <v>0</v>
      </c>
      <c r="W108" s="83">
        <v>1</v>
      </c>
      <c r="X108" s="123">
        <f t="shared" si="2"/>
        <v>108.5</v>
      </c>
      <c r="Y108" s="134">
        <v>16</v>
      </c>
      <c r="Z108" s="84">
        <f t="shared" si="3"/>
        <v>6.78125</v>
      </c>
    </row>
    <row r="109" spans="1:26" x14ac:dyDescent="0.2">
      <c r="A109" s="106" t="s">
        <v>349</v>
      </c>
      <c r="B109" s="55" t="s">
        <v>105</v>
      </c>
      <c r="C109" s="55" t="s">
        <v>47</v>
      </c>
      <c r="D109" s="58"/>
      <c r="E109" s="58"/>
      <c r="F109" s="79">
        <v>999</v>
      </c>
      <c r="G109" s="79">
        <v>999</v>
      </c>
      <c r="H109" s="79">
        <v>999</v>
      </c>
      <c r="I109" s="80">
        <v>0.7</v>
      </c>
      <c r="J109" s="81">
        <v>0</v>
      </c>
      <c r="K109" s="82">
        <v>1</v>
      </c>
      <c r="L109" s="82">
        <v>0</v>
      </c>
      <c r="M109" s="82">
        <v>0</v>
      </c>
      <c r="N109" s="82">
        <v>0</v>
      </c>
      <c r="O109" s="81">
        <v>0</v>
      </c>
      <c r="P109" s="83">
        <v>0</v>
      </c>
      <c r="Q109" s="82">
        <v>37</v>
      </c>
      <c r="R109" s="82">
        <v>658</v>
      </c>
      <c r="S109" s="82">
        <v>7</v>
      </c>
      <c r="T109" s="81">
        <v>0</v>
      </c>
      <c r="U109" s="82">
        <v>0</v>
      </c>
      <c r="V109" s="81">
        <v>0</v>
      </c>
      <c r="W109" s="83">
        <v>0</v>
      </c>
      <c r="X109" s="123">
        <f t="shared" si="2"/>
        <v>107.8</v>
      </c>
      <c r="Y109" s="134">
        <v>10</v>
      </c>
      <c r="Z109" s="84">
        <f t="shared" si="3"/>
        <v>10.78</v>
      </c>
    </row>
    <row r="110" spans="1:26" x14ac:dyDescent="0.2">
      <c r="A110" s="106" t="s">
        <v>121</v>
      </c>
      <c r="B110" s="55" t="s">
        <v>107</v>
      </c>
      <c r="C110" s="55" t="s">
        <v>46</v>
      </c>
      <c r="D110" s="58"/>
      <c r="E110" s="58"/>
      <c r="F110" s="79">
        <v>104</v>
      </c>
      <c r="G110" s="79">
        <v>107</v>
      </c>
      <c r="H110" s="79">
        <v>101</v>
      </c>
      <c r="I110" s="80">
        <v>0.4</v>
      </c>
      <c r="J110" s="81">
        <v>0</v>
      </c>
      <c r="K110" s="82">
        <v>0</v>
      </c>
      <c r="L110" s="82">
        <v>0</v>
      </c>
      <c r="M110" s="82">
        <v>0</v>
      </c>
      <c r="N110" s="82">
        <v>0</v>
      </c>
      <c r="O110" s="81">
        <v>0</v>
      </c>
      <c r="P110" s="83">
        <v>0</v>
      </c>
      <c r="Q110" s="82">
        <v>62</v>
      </c>
      <c r="R110" s="82">
        <v>716</v>
      </c>
      <c r="S110" s="82">
        <v>6</v>
      </c>
      <c r="T110" s="81">
        <v>0</v>
      </c>
      <c r="U110" s="82">
        <v>0</v>
      </c>
      <c r="V110" s="81">
        <v>0</v>
      </c>
      <c r="W110" s="83">
        <v>0</v>
      </c>
      <c r="X110" s="123">
        <f t="shared" si="2"/>
        <v>107.6</v>
      </c>
      <c r="Y110" s="134">
        <v>15</v>
      </c>
      <c r="Z110" s="84">
        <f t="shared" si="3"/>
        <v>7.1733333333333329</v>
      </c>
    </row>
    <row r="111" spans="1:26" x14ac:dyDescent="0.2">
      <c r="A111" s="106" t="s">
        <v>286</v>
      </c>
      <c r="B111" s="55" t="s">
        <v>105</v>
      </c>
      <c r="C111" s="55" t="s">
        <v>50</v>
      </c>
      <c r="D111" s="58"/>
      <c r="E111" s="58"/>
      <c r="F111" s="79">
        <v>49</v>
      </c>
      <c r="G111" s="79">
        <v>48</v>
      </c>
      <c r="H111" s="79">
        <v>45</v>
      </c>
      <c r="I111" s="80">
        <v>0.85</v>
      </c>
      <c r="J111" s="81">
        <v>0</v>
      </c>
      <c r="K111" s="82">
        <v>2</v>
      </c>
      <c r="L111" s="82">
        <v>0</v>
      </c>
      <c r="M111" s="82">
        <v>0</v>
      </c>
      <c r="N111" s="82">
        <v>1</v>
      </c>
      <c r="O111" s="81">
        <v>24</v>
      </c>
      <c r="P111" s="83">
        <v>0</v>
      </c>
      <c r="Q111" s="82">
        <v>66</v>
      </c>
      <c r="R111" s="82">
        <v>787</v>
      </c>
      <c r="S111" s="82">
        <v>5</v>
      </c>
      <c r="T111" s="81">
        <v>183</v>
      </c>
      <c r="U111" s="82">
        <v>0</v>
      </c>
      <c r="V111" s="81">
        <v>0</v>
      </c>
      <c r="W111" s="83">
        <v>2</v>
      </c>
      <c r="X111" s="123">
        <f t="shared" si="2"/>
        <v>106.10000000000001</v>
      </c>
      <c r="Y111" s="134">
        <v>13</v>
      </c>
      <c r="Z111" s="84">
        <f t="shared" si="3"/>
        <v>8.1615384615384627</v>
      </c>
    </row>
    <row r="112" spans="1:26" x14ac:dyDescent="0.2">
      <c r="A112" s="106" t="s">
        <v>82</v>
      </c>
      <c r="B112" s="55" t="s">
        <v>105</v>
      </c>
      <c r="C112" s="55" t="s">
        <v>101</v>
      </c>
      <c r="D112" s="58"/>
      <c r="E112" s="58"/>
      <c r="F112" s="79">
        <v>199</v>
      </c>
      <c r="G112" s="79">
        <v>220</v>
      </c>
      <c r="H112" s="79">
        <v>237</v>
      </c>
      <c r="I112" s="80">
        <v>0.44</v>
      </c>
      <c r="J112" s="81">
        <v>0</v>
      </c>
      <c r="K112" s="82">
        <v>0</v>
      </c>
      <c r="L112" s="82">
        <v>0</v>
      </c>
      <c r="M112" s="82">
        <v>0</v>
      </c>
      <c r="N112" s="82">
        <v>0</v>
      </c>
      <c r="O112" s="81">
        <v>96</v>
      </c>
      <c r="P112" s="83">
        <v>1</v>
      </c>
      <c r="Q112" s="82">
        <v>62</v>
      </c>
      <c r="R112" s="82">
        <v>677</v>
      </c>
      <c r="S112" s="82">
        <v>3</v>
      </c>
      <c r="T112" s="81">
        <v>574</v>
      </c>
      <c r="U112" s="82">
        <v>1</v>
      </c>
      <c r="V112" s="81">
        <v>0</v>
      </c>
      <c r="W112" s="83">
        <v>1</v>
      </c>
      <c r="X112" s="123">
        <f t="shared" si="2"/>
        <v>105.3</v>
      </c>
      <c r="Y112" s="134">
        <v>9</v>
      </c>
      <c r="Z112" s="84">
        <f t="shared" si="3"/>
        <v>11.7</v>
      </c>
    </row>
    <row r="113" spans="1:26" x14ac:dyDescent="0.2">
      <c r="A113" s="106" t="s">
        <v>319</v>
      </c>
      <c r="B113" s="55" t="s">
        <v>107</v>
      </c>
      <c r="C113" s="55" t="s">
        <v>33</v>
      </c>
      <c r="D113" s="58"/>
      <c r="E113" s="58"/>
      <c r="F113" s="79">
        <v>98</v>
      </c>
      <c r="G113" s="79">
        <v>91</v>
      </c>
      <c r="H113" s="79">
        <v>90</v>
      </c>
      <c r="I113" s="80">
        <v>0.23</v>
      </c>
      <c r="J113" s="81">
        <v>0</v>
      </c>
      <c r="K113" s="82">
        <v>0</v>
      </c>
      <c r="L113" s="82">
        <v>0</v>
      </c>
      <c r="M113" s="82">
        <v>0</v>
      </c>
      <c r="N113" s="82">
        <v>0</v>
      </c>
      <c r="O113" s="81">
        <v>0</v>
      </c>
      <c r="P113" s="83">
        <v>0</v>
      </c>
      <c r="Q113" s="82">
        <v>53</v>
      </c>
      <c r="R113" s="82">
        <v>493</v>
      </c>
      <c r="S113" s="82">
        <v>9</v>
      </c>
      <c r="T113" s="81">
        <v>1</v>
      </c>
      <c r="U113" s="82">
        <v>0</v>
      </c>
      <c r="V113" s="81">
        <v>1</v>
      </c>
      <c r="W113" s="83">
        <v>0</v>
      </c>
      <c r="X113" s="123">
        <f t="shared" si="2"/>
        <v>105.3</v>
      </c>
      <c r="Y113" s="134">
        <v>16</v>
      </c>
      <c r="Z113" s="84">
        <f t="shared" si="3"/>
        <v>6.5812499999999998</v>
      </c>
    </row>
    <row r="114" spans="1:26" x14ac:dyDescent="0.2">
      <c r="A114" s="106" t="s">
        <v>95</v>
      </c>
      <c r="B114" s="55" t="s">
        <v>105</v>
      </c>
      <c r="C114" s="55" t="s">
        <v>102</v>
      </c>
      <c r="D114" s="58"/>
      <c r="E114" s="58"/>
      <c r="F114" s="79">
        <v>196</v>
      </c>
      <c r="G114" s="79">
        <v>215</v>
      </c>
      <c r="H114" s="79">
        <v>230</v>
      </c>
      <c r="I114" s="80">
        <v>0.83</v>
      </c>
      <c r="J114" s="81">
        <v>0</v>
      </c>
      <c r="K114" s="82">
        <v>0</v>
      </c>
      <c r="L114" s="82">
        <v>0</v>
      </c>
      <c r="M114" s="82">
        <v>0</v>
      </c>
      <c r="N114" s="82">
        <v>0</v>
      </c>
      <c r="O114" s="81">
        <v>14</v>
      </c>
      <c r="P114" s="83">
        <v>0</v>
      </c>
      <c r="Q114" s="82">
        <v>41</v>
      </c>
      <c r="R114" s="82">
        <v>573</v>
      </c>
      <c r="S114" s="82">
        <v>8</v>
      </c>
      <c r="T114" s="81">
        <v>0</v>
      </c>
      <c r="U114" s="82">
        <v>0</v>
      </c>
      <c r="V114" s="81">
        <v>0</v>
      </c>
      <c r="W114" s="83">
        <v>1</v>
      </c>
      <c r="X114" s="123">
        <f t="shared" si="2"/>
        <v>104.69999999999999</v>
      </c>
      <c r="Y114" s="134">
        <v>16</v>
      </c>
      <c r="Z114" s="84">
        <f t="shared" si="3"/>
        <v>6.5437499999999993</v>
      </c>
    </row>
    <row r="115" spans="1:26" x14ac:dyDescent="0.2">
      <c r="A115" s="106" t="s">
        <v>411</v>
      </c>
      <c r="B115" s="55" t="s">
        <v>107</v>
      </c>
      <c r="C115" s="55" t="s">
        <v>98</v>
      </c>
      <c r="D115" s="58"/>
      <c r="E115" s="58"/>
      <c r="F115" s="79">
        <v>130</v>
      </c>
      <c r="G115" s="79">
        <v>121</v>
      </c>
      <c r="H115" s="79">
        <v>110</v>
      </c>
      <c r="I115" s="80">
        <v>0.77</v>
      </c>
      <c r="J115" s="81">
        <v>0</v>
      </c>
      <c r="K115" s="82">
        <v>0</v>
      </c>
      <c r="L115" s="82">
        <v>0</v>
      </c>
      <c r="M115" s="82">
        <v>0</v>
      </c>
      <c r="N115" s="82">
        <v>0</v>
      </c>
      <c r="O115" s="81">
        <v>0</v>
      </c>
      <c r="P115" s="83">
        <v>0</v>
      </c>
      <c r="Q115" s="82">
        <v>79</v>
      </c>
      <c r="R115" s="82">
        <v>806</v>
      </c>
      <c r="S115" s="82">
        <v>4</v>
      </c>
      <c r="T115" s="81">
        <v>0</v>
      </c>
      <c r="U115" s="82">
        <v>0</v>
      </c>
      <c r="V115" s="81">
        <v>0</v>
      </c>
      <c r="W115" s="83">
        <v>0</v>
      </c>
      <c r="X115" s="123">
        <f t="shared" si="2"/>
        <v>104.6</v>
      </c>
      <c r="Y115" s="134">
        <v>16</v>
      </c>
      <c r="Z115" s="84">
        <f t="shared" si="3"/>
        <v>6.5374999999999996</v>
      </c>
    </row>
    <row r="116" spans="1:26" x14ac:dyDescent="0.2">
      <c r="A116" s="106" t="s">
        <v>425</v>
      </c>
      <c r="B116" s="55" t="s">
        <v>104</v>
      </c>
      <c r="C116" s="55" t="s">
        <v>52</v>
      </c>
      <c r="D116" s="58"/>
      <c r="E116" s="58"/>
      <c r="F116" s="79">
        <v>168</v>
      </c>
      <c r="G116" s="79">
        <v>126</v>
      </c>
      <c r="H116" s="79">
        <v>122</v>
      </c>
      <c r="I116" s="80">
        <v>0.75</v>
      </c>
      <c r="J116" s="81">
        <v>0</v>
      </c>
      <c r="K116" s="82">
        <v>0</v>
      </c>
      <c r="L116" s="82">
        <v>0</v>
      </c>
      <c r="M116" s="82">
        <v>0</v>
      </c>
      <c r="N116" s="82">
        <v>0</v>
      </c>
      <c r="O116" s="81">
        <v>414</v>
      </c>
      <c r="P116" s="83">
        <v>3</v>
      </c>
      <c r="Q116" s="82">
        <v>52</v>
      </c>
      <c r="R116" s="82">
        <v>485</v>
      </c>
      <c r="S116" s="82">
        <v>0</v>
      </c>
      <c r="T116" s="81">
        <v>54</v>
      </c>
      <c r="U116" s="82">
        <v>0</v>
      </c>
      <c r="V116" s="81">
        <v>0</v>
      </c>
      <c r="W116" s="83">
        <v>2</v>
      </c>
      <c r="X116" s="123">
        <f t="shared" si="2"/>
        <v>103.9</v>
      </c>
      <c r="Y116" s="134">
        <v>16</v>
      </c>
      <c r="Z116" s="84">
        <f t="shared" si="3"/>
        <v>6.4937500000000004</v>
      </c>
    </row>
    <row r="117" spans="1:26" x14ac:dyDescent="0.2">
      <c r="A117" s="106" t="s">
        <v>41</v>
      </c>
      <c r="B117" s="55" t="s">
        <v>105</v>
      </c>
      <c r="C117" s="55" t="s">
        <v>31</v>
      </c>
      <c r="D117" s="58"/>
      <c r="E117" s="58"/>
      <c r="F117" s="79">
        <v>25</v>
      </c>
      <c r="G117" s="79">
        <v>24</v>
      </c>
      <c r="H117" s="79">
        <v>23</v>
      </c>
      <c r="I117" s="80">
        <v>0.93</v>
      </c>
      <c r="J117" s="81">
        <v>0</v>
      </c>
      <c r="K117" s="82">
        <v>0</v>
      </c>
      <c r="L117" s="82">
        <v>0</v>
      </c>
      <c r="M117" s="82">
        <v>0</v>
      </c>
      <c r="N117" s="82">
        <v>0</v>
      </c>
      <c r="O117" s="81">
        <v>0</v>
      </c>
      <c r="P117" s="83">
        <v>0</v>
      </c>
      <c r="Q117" s="82">
        <v>71</v>
      </c>
      <c r="R117" s="82">
        <v>798</v>
      </c>
      <c r="S117" s="82">
        <v>4</v>
      </c>
      <c r="T117" s="81">
        <v>0</v>
      </c>
      <c r="U117" s="82">
        <v>0</v>
      </c>
      <c r="V117" s="81">
        <v>0</v>
      </c>
      <c r="W117" s="83">
        <v>0</v>
      </c>
      <c r="X117" s="123">
        <f t="shared" si="2"/>
        <v>103.8</v>
      </c>
      <c r="Y117" s="134">
        <v>16</v>
      </c>
      <c r="Z117" s="84">
        <f t="shared" si="3"/>
        <v>6.4874999999999998</v>
      </c>
    </row>
    <row r="118" spans="1:26" x14ac:dyDescent="0.2">
      <c r="A118" s="106" t="s">
        <v>155</v>
      </c>
      <c r="B118" s="55" t="s">
        <v>107</v>
      </c>
      <c r="C118" s="55" t="s">
        <v>24</v>
      </c>
      <c r="D118" s="58"/>
      <c r="E118" s="58"/>
      <c r="F118" s="79">
        <v>164</v>
      </c>
      <c r="G118" s="79">
        <v>158</v>
      </c>
      <c r="H118" s="79">
        <v>147</v>
      </c>
      <c r="I118" s="80">
        <v>0.83</v>
      </c>
      <c r="J118" s="81">
        <v>0</v>
      </c>
      <c r="K118" s="82">
        <v>0</v>
      </c>
      <c r="L118" s="82">
        <v>0</v>
      </c>
      <c r="M118" s="82">
        <v>0</v>
      </c>
      <c r="N118" s="82">
        <v>0</v>
      </c>
      <c r="O118" s="81">
        <v>0</v>
      </c>
      <c r="P118" s="83">
        <v>0</v>
      </c>
      <c r="Q118" s="82">
        <v>64</v>
      </c>
      <c r="R118" s="82">
        <v>737</v>
      </c>
      <c r="S118" s="82">
        <v>5</v>
      </c>
      <c r="T118" s="81">
        <v>0</v>
      </c>
      <c r="U118" s="82">
        <v>0</v>
      </c>
      <c r="V118" s="81">
        <v>0</v>
      </c>
      <c r="W118" s="83">
        <v>1</v>
      </c>
      <c r="X118" s="123">
        <f t="shared" si="2"/>
        <v>101.7</v>
      </c>
      <c r="Y118" s="134">
        <v>16</v>
      </c>
      <c r="Z118" s="84">
        <f t="shared" si="3"/>
        <v>6.3562500000000002</v>
      </c>
    </row>
    <row r="119" spans="1:26" x14ac:dyDescent="0.2">
      <c r="A119" s="106" t="s">
        <v>384</v>
      </c>
      <c r="B119" s="55" t="s">
        <v>106</v>
      </c>
      <c r="C119" s="55" t="s">
        <v>44</v>
      </c>
      <c r="D119" s="58"/>
      <c r="E119" s="58"/>
      <c r="F119" s="79">
        <v>999</v>
      </c>
      <c r="G119" s="79">
        <v>999</v>
      </c>
      <c r="H119" s="79">
        <v>999</v>
      </c>
      <c r="I119" s="80">
        <v>0.43</v>
      </c>
      <c r="J119" s="81">
        <v>162</v>
      </c>
      <c r="K119" s="82">
        <v>116</v>
      </c>
      <c r="L119" s="82">
        <v>1662</v>
      </c>
      <c r="M119" s="82">
        <v>9</v>
      </c>
      <c r="N119" s="82">
        <v>6</v>
      </c>
      <c r="O119" s="81">
        <v>56</v>
      </c>
      <c r="P119" s="83">
        <v>0</v>
      </c>
      <c r="Q119" s="82">
        <v>0</v>
      </c>
      <c r="R119" s="82">
        <v>0</v>
      </c>
      <c r="S119" s="82">
        <v>0</v>
      </c>
      <c r="T119" s="81">
        <v>0</v>
      </c>
      <c r="U119" s="82">
        <v>0</v>
      </c>
      <c r="V119" s="81">
        <v>2</v>
      </c>
      <c r="W119" s="83">
        <v>3</v>
      </c>
      <c r="X119" s="123">
        <f t="shared" si="2"/>
        <v>100.08</v>
      </c>
      <c r="Y119" s="134">
        <v>10</v>
      </c>
      <c r="Z119" s="84">
        <f t="shared" si="3"/>
        <v>10.007999999999999</v>
      </c>
    </row>
    <row r="120" spans="1:26" x14ac:dyDescent="0.2">
      <c r="A120" s="106" t="s">
        <v>435</v>
      </c>
      <c r="B120" s="55" t="s">
        <v>105</v>
      </c>
      <c r="C120" s="55" t="s">
        <v>56</v>
      </c>
      <c r="D120" s="58"/>
      <c r="E120" s="58"/>
      <c r="F120" s="79">
        <v>215</v>
      </c>
      <c r="G120" s="79">
        <v>238</v>
      </c>
      <c r="H120" s="79">
        <v>233</v>
      </c>
      <c r="I120" s="80">
        <v>0.42</v>
      </c>
      <c r="J120" s="81">
        <v>0</v>
      </c>
      <c r="K120" s="82">
        <v>0</v>
      </c>
      <c r="L120" s="82">
        <v>0</v>
      </c>
      <c r="M120" s="82">
        <v>0</v>
      </c>
      <c r="N120" s="82">
        <v>0</v>
      </c>
      <c r="O120" s="81">
        <v>0</v>
      </c>
      <c r="P120" s="83">
        <v>0</v>
      </c>
      <c r="Q120" s="82">
        <v>51</v>
      </c>
      <c r="R120" s="82">
        <v>691</v>
      </c>
      <c r="S120" s="82">
        <v>5</v>
      </c>
      <c r="T120" s="81">
        <v>0</v>
      </c>
      <c r="U120" s="82">
        <v>0</v>
      </c>
      <c r="V120" s="81">
        <v>0</v>
      </c>
      <c r="W120" s="83">
        <v>0</v>
      </c>
      <c r="X120" s="123">
        <f t="shared" si="2"/>
        <v>99.1</v>
      </c>
      <c r="Y120" s="134">
        <v>16</v>
      </c>
      <c r="Z120" s="84">
        <f t="shared" si="3"/>
        <v>6.1937499999999996</v>
      </c>
    </row>
    <row r="121" spans="1:26" x14ac:dyDescent="0.2">
      <c r="A121" s="106" t="s">
        <v>143</v>
      </c>
      <c r="B121" s="55" t="s">
        <v>105</v>
      </c>
      <c r="C121" s="55" t="s">
        <v>42</v>
      </c>
      <c r="D121" s="58"/>
      <c r="E121" s="58"/>
      <c r="F121" s="79">
        <v>202</v>
      </c>
      <c r="G121" s="79">
        <v>213</v>
      </c>
      <c r="H121" s="79">
        <v>199</v>
      </c>
      <c r="I121" s="80">
        <v>0.35</v>
      </c>
      <c r="J121" s="81">
        <v>0</v>
      </c>
      <c r="K121" s="82">
        <v>0</v>
      </c>
      <c r="L121" s="82">
        <v>0</v>
      </c>
      <c r="M121" s="82">
        <v>0</v>
      </c>
      <c r="N121" s="82">
        <v>0</v>
      </c>
      <c r="O121" s="81">
        <v>0</v>
      </c>
      <c r="P121" s="83">
        <v>0</v>
      </c>
      <c r="Q121" s="82">
        <v>46</v>
      </c>
      <c r="R121" s="82">
        <v>746</v>
      </c>
      <c r="S121" s="82">
        <v>4</v>
      </c>
      <c r="T121" s="81">
        <v>0</v>
      </c>
      <c r="U121" s="82">
        <v>0</v>
      </c>
      <c r="V121" s="81">
        <v>0</v>
      </c>
      <c r="W121" s="83">
        <v>0</v>
      </c>
      <c r="X121" s="123">
        <f t="shared" si="2"/>
        <v>98.6</v>
      </c>
      <c r="Y121" s="134">
        <v>16</v>
      </c>
      <c r="Z121" s="84">
        <f t="shared" si="3"/>
        <v>6.1624999999999996</v>
      </c>
    </row>
    <row r="122" spans="1:26" x14ac:dyDescent="0.2">
      <c r="A122" s="106" t="s">
        <v>20</v>
      </c>
      <c r="B122" s="55" t="s">
        <v>104</v>
      </c>
      <c r="C122" s="55" t="s">
        <v>47</v>
      </c>
      <c r="D122" s="58"/>
      <c r="E122" s="58"/>
      <c r="F122" s="79">
        <v>58</v>
      </c>
      <c r="G122" s="79">
        <v>56</v>
      </c>
      <c r="H122" s="79">
        <v>60</v>
      </c>
      <c r="I122" s="80">
        <v>0.4</v>
      </c>
      <c r="J122" s="81">
        <v>0</v>
      </c>
      <c r="K122" s="82">
        <v>0</v>
      </c>
      <c r="L122" s="82">
        <v>0</v>
      </c>
      <c r="M122" s="82">
        <v>0</v>
      </c>
      <c r="N122" s="82">
        <v>0</v>
      </c>
      <c r="O122" s="81">
        <v>707</v>
      </c>
      <c r="P122" s="83">
        <v>1</v>
      </c>
      <c r="Q122" s="82">
        <v>39</v>
      </c>
      <c r="R122" s="82">
        <v>252</v>
      </c>
      <c r="S122" s="82">
        <v>0</v>
      </c>
      <c r="T122" s="81">
        <v>0</v>
      </c>
      <c r="U122" s="82">
        <v>0</v>
      </c>
      <c r="V122" s="81">
        <v>0</v>
      </c>
      <c r="W122" s="83">
        <v>2</v>
      </c>
      <c r="X122" s="123">
        <f t="shared" si="2"/>
        <v>97.9</v>
      </c>
      <c r="Y122" s="134">
        <v>12</v>
      </c>
      <c r="Z122" s="84">
        <f t="shared" si="3"/>
        <v>8.1583333333333332</v>
      </c>
    </row>
    <row r="123" spans="1:26" x14ac:dyDescent="0.2">
      <c r="A123" s="106" t="s">
        <v>429</v>
      </c>
      <c r="B123" s="55" t="s">
        <v>105</v>
      </c>
      <c r="C123" s="55" t="s">
        <v>48</v>
      </c>
      <c r="D123" s="58"/>
      <c r="E123" s="58"/>
      <c r="F123" s="79">
        <v>184</v>
      </c>
      <c r="G123" s="79">
        <v>175</v>
      </c>
      <c r="H123" s="79">
        <v>165</v>
      </c>
      <c r="I123" s="80">
        <v>0.73</v>
      </c>
      <c r="J123" s="81">
        <v>1</v>
      </c>
      <c r="K123" s="82">
        <v>0</v>
      </c>
      <c r="L123" s="82">
        <v>42</v>
      </c>
      <c r="M123" s="82">
        <v>0</v>
      </c>
      <c r="N123" s="82">
        <v>0</v>
      </c>
      <c r="O123" s="81">
        <v>8</v>
      </c>
      <c r="P123" s="83">
        <v>0</v>
      </c>
      <c r="Q123" s="82">
        <v>56</v>
      </c>
      <c r="R123" s="82">
        <v>827</v>
      </c>
      <c r="S123" s="82">
        <v>2</v>
      </c>
      <c r="T123" s="81">
        <v>208</v>
      </c>
      <c r="U123" s="82">
        <v>1</v>
      </c>
      <c r="V123" s="81">
        <v>0</v>
      </c>
      <c r="W123" s="83">
        <v>3</v>
      </c>
      <c r="X123" s="123">
        <f t="shared" si="2"/>
        <v>97.18</v>
      </c>
      <c r="Y123" s="134">
        <v>16</v>
      </c>
      <c r="Z123" s="84">
        <f t="shared" si="3"/>
        <v>6.0737500000000004</v>
      </c>
    </row>
    <row r="124" spans="1:26" x14ac:dyDescent="0.2">
      <c r="A124" s="106" t="s">
        <v>401</v>
      </c>
      <c r="B124" s="55" t="s">
        <v>104</v>
      </c>
      <c r="C124" s="55" t="s">
        <v>98</v>
      </c>
      <c r="D124" s="58"/>
      <c r="E124" s="58"/>
      <c r="F124" s="79">
        <v>82</v>
      </c>
      <c r="G124" s="79">
        <v>79</v>
      </c>
      <c r="H124" s="79">
        <v>83</v>
      </c>
      <c r="I124" s="80">
        <v>0.21</v>
      </c>
      <c r="J124" s="81">
        <v>0</v>
      </c>
      <c r="K124" s="82">
        <v>0</v>
      </c>
      <c r="L124" s="82">
        <v>0</v>
      </c>
      <c r="M124" s="82">
        <v>0</v>
      </c>
      <c r="N124" s="82">
        <v>0</v>
      </c>
      <c r="O124" s="81">
        <v>385</v>
      </c>
      <c r="P124" s="83">
        <v>8</v>
      </c>
      <c r="Q124" s="82">
        <v>12</v>
      </c>
      <c r="R124" s="82">
        <v>86</v>
      </c>
      <c r="S124" s="82">
        <v>0</v>
      </c>
      <c r="T124" s="81">
        <v>42</v>
      </c>
      <c r="U124" s="82">
        <v>0</v>
      </c>
      <c r="V124" s="81">
        <v>1</v>
      </c>
      <c r="W124" s="83">
        <v>0</v>
      </c>
      <c r="X124" s="123">
        <f t="shared" si="2"/>
        <v>97.1</v>
      </c>
      <c r="Y124" s="134">
        <v>10</v>
      </c>
      <c r="Z124" s="84">
        <f t="shared" si="3"/>
        <v>9.7099999999999991</v>
      </c>
    </row>
    <row r="125" spans="1:26" x14ac:dyDescent="0.2">
      <c r="A125" s="106" t="s">
        <v>434</v>
      </c>
      <c r="B125" s="55" t="s">
        <v>105</v>
      </c>
      <c r="C125" s="55" t="s">
        <v>96</v>
      </c>
      <c r="D125" s="58"/>
      <c r="E125" s="58"/>
      <c r="F125" s="79">
        <v>195</v>
      </c>
      <c r="G125" s="79">
        <v>222</v>
      </c>
      <c r="H125" s="79">
        <v>227</v>
      </c>
      <c r="I125" s="80">
        <v>0.79</v>
      </c>
      <c r="J125" s="81">
        <v>0</v>
      </c>
      <c r="K125" s="82">
        <v>0</v>
      </c>
      <c r="L125" s="82">
        <v>0</v>
      </c>
      <c r="M125" s="82">
        <v>0</v>
      </c>
      <c r="N125" s="82">
        <v>0</v>
      </c>
      <c r="O125" s="81">
        <v>9</v>
      </c>
      <c r="P125" s="83">
        <v>0</v>
      </c>
      <c r="Q125" s="82">
        <v>60</v>
      </c>
      <c r="R125" s="82">
        <v>781</v>
      </c>
      <c r="S125" s="82">
        <v>3</v>
      </c>
      <c r="T125" s="81">
        <v>0</v>
      </c>
      <c r="U125" s="82">
        <v>0</v>
      </c>
      <c r="V125" s="81">
        <v>0</v>
      </c>
      <c r="W125" s="83">
        <v>0</v>
      </c>
      <c r="X125" s="123">
        <f t="shared" si="2"/>
        <v>97</v>
      </c>
      <c r="Y125" s="134">
        <v>16</v>
      </c>
      <c r="Z125" s="84">
        <f t="shared" si="3"/>
        <v>6.0625</v>
      </c>
    </row>
    <row r="126" spans="1:26" x14ac:dyDescent="0.2">
      <c r="A126" s="106" t="s">
        <v>76</v>
      </c>
      <c r="B126" s="55" t="s">
        <v>105</v>
      </c>
      <c r="C126" s="55" t="s">
        <v>96</v>
      </c>
      <c r="D126" s="58"/>
      <c r="E126" s="58"/>
      <c r="F126" s="79">
        <v>35</v>
      </c>
      <c r="G126" s="79">
        <v>38</v>
      </c>
      <c r="H126" s="79">
        <v>36</v>
      </c>
      <c r="I126" s="80">
        <v>0.45</v>
      </c>
      <c r="J126" s="81">
        <v>0</v>
      </c>
      <c r="K126" s="82">
        <v>0</v>
      </c>
      <c r="L126" s="82">
        <v>0</v>
      </c>
      <c r="M126" s="82">
        <v>0</v>
      </c>
      <c r="N126" s="82">
        <v>0</v>
      </c>
      <c r="O126" s="81">
        <v>0</v>
      </c>
      <c r="P126" s="83">
        <v>0</v>
      </c>
      <c r="Q126" s="82">
        <v>59</v>
      </c>
      <c r="R126" s="82">
        <v>801</v>
      </c>
      <c r="S126" s="82">
        <v>3</v>
      </c>
      <c r="T126" s="81">
        <v>0</v>
      </c>
      <c r="U126" s="82">
        <v>0</v>
      </c>
      <c r="V126" s="81">
        <v>0</v>
      </c>
      <c r="W126" s="83">
        <v>1</v>
      </c>
      <c r="X126" s="123">
        <f t="shared" si="2"/>
        <v>96.1</v>
      </c>
      <c r="Y126" s="134">
        <v>13</v>
      </c>
      <c r="Z126" s="84">
        <f t="shared" si="3"/>
        <v>7.3923076923076918</v>
      </c>
    </row>
    <row r="127" spans="1:26" x14ac:dyDescent="0.2">
      <c r="A127" s="106" t="s">
        <v>71</v>
      </c>
      <c r="B127" s="55" t="s">
        <v>107</v>
      </c>
      <c r="C127" s="55" t="s">
        <v>47</v>
      </c>
      <c r="D127" s="58"/>
      <c r="E127" s="58"/>
      <c r="F127" s="79">
        <v>113</v>
      </c>
      <c r="G127" s="79">
        <v>105</v>
      </c>
      <c r="H127" s="79">
        <v>105</v>
      </c>
      <c r="I127" s="80">
        <v>0.81</v>
      </c>
      <c r="J127" s="81">
        <v>0</v>
      </c>
      <c r="K127" s="82">
        <v>0</v>
      </c>
      <c r="L127" s="82">
        <v>0</v>
      </c>
      <c r="M127" s="82">
        <v>0</v>
      </c>
      <c r="N127" s="82">
        <v>0</v>
      </c>
      <c r="O127" s="81">
        <v>0</v>
      </c>
      <c r="P127" s="83">
        <v>0</v>
      </c>
      <c r="Q127" s="82">
        <v>49</v>
      </c>
      <c r="R127" s="82">
        <v>538</v>
      </c>
      <c r="S127" s="82">
        <v>7</v>
      </c>
      <c r="T127" s="81">
        <v>0</v>
      </c>
      <c r="U127" s="82">
        <v>0</v>
      </c>
      <c r="V127" s="81">
        <v>0</v>
      </c>
      <c r="W127" s="83">
        <v>0</v>
      </c>
      <c r="X127" s="123">
        <f t="shared" si="2"/>
        <v>95.8</v>
      </c>
      <c r="Y127" s="134">
        <v>15</v>
      </c>
      <c r="Z127" s="84">
        <f t="shared" si="3"/>
        <v>6.3866666666666667</v>
      </c>
    </row>
    <row r="128" spans="1:26" x14ac:dyDescent="0.2">
      <c r="A128" s="106" t="s">
        <v>152</v>
      </c>
      <c r="B128" s="55" t="s">
        <v>105</v>
      </c>
      <c r="C128" s="55" t="s">
        <v>51</v>
      </c>
      <c r="D128" s="58"/>
      <c r="E128" s="58"/>
      <c r="F128" s="79">
        <v>156</v>
      </c>
      <c r="G128" s="79">
        <v>146</v>
      </c>
      <c r="H128" s="79">
        <v>137</v>
      </c>
      <c r="I128" s="80">
        <v>0.46</v>
      </c>
      <c r="J128" s="81">
        <v>0</v>
      </c>
      <c r="K128" s="82">
        <v>0</v>
      </c>
      <c r="L128" s="82">
        <v>0</v>
      </c>
      <c r="M128" s="82">
        <v>0</v>
      </c>
      <c r="N128" s="82">
        <v>0</v>
      </c>
      <c r="O128" s="81">
        <v>35</v>
      </c>
      <c r="P128" s="83">
        <v>0</v>
      </c>
      <c r="Q128" s="82">
        <v>44</v>
      </c>
      <c r="R128" s="82">
        <v>677</v>
      </c>
      <c r="S128" s="82">
        <v>4</v>
      </c>
      <c r="T128" s="81">
        <v>0</v>
      </c>
      <c r="U128" s="82">
        <v>0</v>
      </c>
      <c r="V128" s="81">
        <v>0</v>
      </c>
      <c r="W128" s="83">
        <v>0</v>
      </c>
      <c r="X128" s="123">
        <f t="shared" si="2"/>
        <v>95.2</v>
      </c>
      <c r="Y128" s="134">
        <v>14</v>
      </c>
      <c r="Z128" s="84">
        <f t="shared" si="3"/>
        <v>6.8</v>
      </c>
    </row>
    <row r="129" spans="1:26" x14ac:dyDescent="0.2">
      <c r="A129" s="106" t="s">
        <v>38</v>
      </c>
      <c r="B129" s="55" t="s">
        <v>104</v>
      </c>
      <c r="C129" s="55" t="s">
        <v>54</v>
      </c>
      <c r="D129" s="58"/>
      <c r="E129" s="58"/>
      <c r="F129" s="79">
        <v>117</v>
      </c>
      <c r="G129" s="79">
        <v>100</v>
      </c>
      <c r="H129" s="79">
        <v>93</v>
      </c>
      <c r="I129" s="80">
        <v>0.67</v>
      </c>
      <c r="J129" s="81">
        <v>0</v>
      </c>
      <c r="K129" s="82">
        <v>0</v>
      </c>
      <c r="L129" s="82">
        <v>0</v>
      </c>
      <c r="M129" s="82">
        <v>0</v>
      </c>
      <c r="N129" s="82">
        <v>0</v>
      </c>
      <c r="O129" s="81">
        <v>473</v>
      </c>
      <c r="P129" s="83">
        <v>1</v>
      </c>
      <c r="Q129" s="82">
        <v>39</v>
      </c>
      <c r="R129" s="82">
        <v>354</v>
      </c>
      <c r="S129" s="82">
        <v>1</v>
      </c>
      <c r="T129" s="81">
        <v>91</v>
      </c>
      <c r="U129" s="82">
        <v>0</v>
      </c>
      <c r="V129" s="81">
        <v>0</v>
      </c>
      <c r="W129" s="83">
        <v>0</v>
      </c>
      <c r="X129" s="123">
        <f t="shared" si="2"/>
        <v>94.699999999999989</v>
      </c>
      <c r="Y129" s="134">
        <v>15</v>
      </c>
      <c r="Z129" s="84">
        <f t="shared" si="3"/>
        <v>6.3133333333333326</v>
      </c>
    </row>
    <row r="130" spans="1:26" x14ac:dyDescent="0.2">
      <c r="A130" s="106" t="s">
        <v>298</v>
      </c>
      <c r="B130" s="55" t="s">
        <v>104</v>
      </c>
      <c r="C130" s="55" t="s">
        <v>54</v>
      </c>
      <c r="D130" s="58"/>
      <c r="E130" s="58"/>
      <c r="F130" s="79">
        <v>89</v>
      </c>
      <c r="G130" s="79">
        <v>83</v>
      </c>
      <c r="H130" s="79">
        <v>97</v>
      </c>
      <c r="I130" s="80">
        <v>0.67</v>
      </c>
      <c r="J130" s="81">
        <v>0</v>
      </c>
      <c r="K130" s="82">
        <v>0</v>
      </c>
      <c r="L130" s="82">
        <v>0</v>
      </c>
      <c r="M130" s="82">
        <v>0</v>
      </c>
      <c r="N130" s="82">
        <v>0</v>
      </c>
      <c r="O130" s="81">
        <v>602</v>
      </c>
      <c r="P130" s="83">
        <v>5</v>
      </c>
      <c r="Q130" s="82">
        <v>6</v>
      </c>
      <c r="R130" s="82">
        <v>29</v>
      </c>
      <c r="S130" s="82">
        <v>0</v>
      </c>
      <c r="T130" s="81">
        <v>0</v>
      </c>
      <c r="U130" s="82">
        <v>0</v>
      </c>
      <c r="V130" s="81">
        <v>0</v>
      </c>
      <c r="W130" s="83">
        <v>0</v>
      </c>
      <c r="X130" s="123">
        <f t="shared" si="2"/>
        <v>93.100000000000009</v>
      </c>
      <c r="Y130" s="134">
        <v>16</v>
      </c>
      <c r="Z130" s="84">
        <f t="shared" si="3"/>
        <v>5.8187500000000005</v>
      </c>
    </row>
    <row r="131" spans="1:26" x14ac:dyDescent="0.2">
      <c r="A131" s="106" t="s">
        <v>345</v>
      </c>
      <c r="B131" s="55" t="s">
        <v>107</v>
      </c>
      <c r="C131" s="55" t="s">
        <v>99</v>
      </c>
      <c r="D131" s="58"/>
      <c r="E131" s="58"/>
      <c r="F131" s="79">
        <v>121</v>
      </c>
      <c r="G131" s="79">
        <v>116</v>
      </c>
      <c r="H131" s="79">
        <v>116</v>
      </c>
      <c r="I131" s="80">
        <v>0.55000000000000004</v>
      </c>
      <c r="J131" s="81">
        <v>0</v>
      </c>
      <c r="K131" s="82">
        <v>0</v>
      </c>
      <c r="L131" s="82">
        <v>0</v>
      </c>
      <c r="M131" s="82">
        <v>0</v>
      </c>
      <c r="N131" s="82">
        <v>0</v>
      </c>
      <c r="O131" s="81">
        <v>0</v>
      </c>
      <c r="P131" s="83">
        <v>0</v>
      </c>
      <c r="Q131" s="82">
        <v>55</v>
      </c>
      <c r="R131" s="82">
        <v>626</v>
      </c>
      <c r="S131" s="82">
        <v>5</v>
      </c>
      <c r="T131" s="81">
        <v>13</v>
      </c>
      <c r="U131" s="82">
        <v>0</v>
      </c>
      <c r="V131" s="81">
        <v>0</v>
      </c>
      <c r="W131" s="83">
        <v>0</v>
      </c>
      <c r="X131" s="123">
        <f t="shared" si="2"/>
        <v>92.6</v>
      </c>
      <c r="Y131" s="134">
        <v>16</v>
      </c>
      <c r="Z131" s="84">
        <f t="shared" si="3"/>
        <v>5.7874999999999996</v>
      </c>
    </row>
    <row r="132" spans="1:26" x14ac:dyDescent="0.2">
      <c r="A132" s="106" t="s">
        <v>77</v>
      </c>
      <c r="B132" s="55" t="s">
        <v>104</v>
      </c>
      <c r="C132" s="55" t="s">
        <v>97</v>
      </c>
      <c r="D132" s="58"/>
      <c r="E132" s="58"/>
      <c r="F132" s="79">
        <v>256</v>
      </c>
      <c r="G132" s="79">
        <v>300</v>
      </c>
      <c r="H132" s="79">
        <v>300</v>
      </c>
      <c r="I132" s="80">
        <v>0.5</v>
      </c>
      <c r="J132" s="81">
        <v>0</v>
      </c>
      <c r="K132" s="82">
        <v>0</v>
      </c>
      <c r="L132" s="82">
        <v>0</v>
      </c>
      <c r="M132" s="82">
        <v>0</v>
      </c>
      <c r="N132" s="82">
        <v>0</v>
      </c>
      <c r="O132" s="81">
        <v>402</v>
      </c>
      <c r="P132" s="83">
        <v>3</v>
      </c>
      <c r="Q132" s="82">
        <v>25</v>
      </c>
      <c r="R132" s="82">
        <v>262</v>
      </c>
      <c r="S132" s="82">
        <v>2</v>
      </c>
      <c r="T132" s="81">
        <v>236</v>
      </c>
      <c r="U132" s="82">
        <v>0</v>
      </c>
      <c r="V132" s="81">
        <v>0</v>
      </c>
      <c r="W132" s="83">
        <v>2</v>
      </c>
      <c r="X132" s="123">
        <f t="shared" si="2"/>
        <v>92.4</v>
      </c>
      <c r="Y132" s="134">
        <v>16</v>
      </c>
      <c r="Z132" s="84">
        <f t="shared" si="3"/>
        <v>5.7750000000000004</v>
      </c>
    </row>
    <row r="133" spans="1:26" x14ac:dyDescent="0.2">
      <c r="A133" s="106" t="s">
        <v>162</v>
      </c>
      <c r="B133" s="55" t="s">
        <v>105</v>
      </c>
      <c r="C133" s="55" t="s">
        <v>19</v>
      </c>
      <c r="D133" s="58"/>
      <c r="E133" s="58"/>
      <c r="F133" s="79">
        <v>143</v>
      </c>
      <c r="G133" s="79">
        <v>154</v>
      </c>
      <c r="H133" s="79">
        <v>149</v>
      </c>
      <c r="I133" s="80">
        <v>0.46</v>
      </c>
      <c r="J133" s="81">
        <v>0</v>
      </c>
      <c r="K133" s="82">
        <v>0</v>
      </c>
      <c r="L133" s="82">
        <v>0</v>
      </c>
      <c r="M133" s="82">
        <v>0</v>
      </c>
      <c r="N133" s="82">
        <v>0</v>
      </c>
      <c r="O133" s="81">
        <v>16</v>
      </c>
      <c r="P133" s="83">
        <v>0</v>
      </c>
      <c r="Q133" s="82">
        <v>41</v>
      </c>
      <c r="R133" s="82">
        <v>606</v>
      </c>
      <c r="S133" s="82">
        <v>5</v>
      </c>
      <c r="T133" s="81">
        <v>0</v>
      </c>
      <c r="U133" s="82">
        <v>0</v>
      </c>
      <c r="V133" s="81">
        <v>0</v>
      </c>
      <c r="W133" s="83">
        <v>0</v>
      </c>
      <c r="X133" s="123">
        <f t="shared" ref="X133:X196" si="4">$J133*$J$2+$K133*$K$2+IF($L$2=0,0,$L133/$L$2)+$M133*$M$2+$N133*$N$2+IF($O$2=0,0,$O133/$O$2)+$P133*$P$2+$Q133*$Q$2+IF($R$2=0,0,$R133/$R$2)+$S133*$S$2+IF($T$2=0,0,$T133/$T$2)+$U133*$U$2+$V133*$V$2+$W133*$W$2</f>
        <v>92.2</v>
      </c>
      <c r="Y133" s="134">
        <v>15</v>
      </c>
      <c r="Z133" s="84">
        <f t="shared" si="3"/>
        <v>6.1466666666666665</v>
      </c>
    </row>
    <row r="134" spans="1:26" x14ac:dyDescent="0.2">
      <c r="A134" s="106" t="s">
        <v>73</v>
      </c>
      <c r="B134" s="55" t="s">
        <v>104</v>
      </c>
      <c r="C134" s="55" t="s">
        <v>14</v>
      </c>
      <c r="D134" s="58"/>
      <c r="E134" s="58"/>
      <c r="F134" s="79">
        <v>167</v>
      </c>
      <c r="G134" s="79">
        <v>142</v>
      </c>
      <c r="H134" s="79">
        <v>141</v>
      </c>
      <c r="I134" s="80">
        <v>0.76</v>
      </c>
      <c r="J134" s="81">
        <v>0</v>
      </c>
      <c r="K134" s="82">
        <v>0</v>
      </c>
      <c r="L134" s="82">
        <v>0</v>
      </c>
      <c r="M134" s="82">
        <v>0</v>
      </c>
      <c r="N134" s="82">
        <v>0</v>
      </c>
      <c r="O134" s="81">
        <v>525</v>
      </c>
      <c r="P134" s="83">
        <v>4</v>
      </c>
      <c r="Q134" s="82">
        <v>21</v>
      </c>
      <c r="R134" s="82">
        <v>167</v>
      </c>
      <c r="S134" s="82">
        <v>0</v>
      </c>
      <c r="T134" s="81">
        <v>0</v>
      </c>
      <c r="U134" s="82">
        <v>0</v>
      </c>
      <c r="V134" s="81">
        <v>0</v>
      </c>
      <c r="W134" s="83">
        <v>1</v>
      </c>
      <c r="X134" s="123">
        <f t="shared" si="4"/>
        <v>91.2</v>
      </c>
      <c r="Y134" s="134">
        <v>8</v>
      </c>
      <c r="Z134" s="84">
        <f t="shared" ref="Z134:Z197" si="5">X134/Y134</f>
        <v>11.4</v>
      </c>
    </row>
    <row r="135" spans="1:26" x14ac:dyDescent="0.2">
      <c r="A135" s="106" t="s">
        <v>460</v>
      </c>
      <c r="B135" s="55" t="s">
        <v>106</v>
      </c>
      <c r="C135" s="55" t="s">
        <v>97</v>
      </c>
      <c r="D135" s="58"/>
      <c r="E135" s="58"/>
      <c r="F135" s="79">
        <v>999</v>
      </c>
      <c r="G135" s="79">
        <v>999</v>
      </c>
      <c r="H135" s="79">
        <v>999</v>
      </c>
      <c r="I135" s="80">
        <v>0.51</v>
      </c>
      <c r="J135" s="81">
        <v>161</v>
      </c>
      <c r="K135" s="82">
        <v>104</v>
      </c>
      <c r="L135" s="82">
        <v>1699</v>
      </c>
      <c r="M135" s="82">
        <v>6</v>
      </c>
      <c r="N135" s="82">
        <v>5</v>
      </c>
      <c r="O135" s="81">
        <v>42</v>
      </c>
      <c r="P135" s="83">
        <v>1</v>
      </c>
      <c r="Q135" s="82">
        <v>0</v>
      </c>
      <c r="R135" s="82">
        <v>0</v>
      </c>
      <c r="S135" s="82">
        <v>0</v>
      </c>
      <c r="T135" s="81">
        <v>0</v>
      </c>
      <c r="U135" s="82">
        <v>0</v>
      </c>
      <c r="V135" s="81">
        <v>0</v>
      </c>
      <c r="W135" s="83">
        <v>3</v>
      </c>
      <c r="X135" s="123">
        <f t="shared" si="4"/>
        <v>91.16</v>
      </c>
      <c r="Y135" s="134">
        <v>7</v>
      </c>
      <c r="Z135" s="84">
        <f t="shared" si="5"/>
        <v>13.022857142857143</v>
      </c>
    </row>
    <row r="136" spans="1:26" x14ac:dyDescent="0.2">
      <c r="A136" s="106" t="s">
        <v>348</v>
      </c>
      <c r="B136" s="55" t="s">
        <v>107</v>
      </c>
      <c r="C136" s="55" t="s">
        <v>100</v>
      </c>
      <c r="D136" s="58"/>
      <c r="E136" s="58"/>
      <c r="F136" s="79">
        <v>248</v>
      </c>
      <c r="G136" s="79">
        <v>233</v>
      </c>
      <c r="H136" s="79">
        <v>244</v>
      </c>
      <c r="I136" s="80">
        <v>0.52</v>
      </c>
      <c r="J136" s="81">
        <v>0</v>
      </c>
      <c r="K136" s="82">
        <v>0</v>
      </c>
      <c r="L136" s="82">
        <v>0</v>
      </c>
      <c r="M136" s="82">
        <v>0</v>
      </c>
      <c r="N136" s="82">
        <v>0</v>
      </c>
      <c r="O136" s="81">
        <v>0</v>
      </c>
      <c r="P136" s="83">
        <v>0</v>
      </c>
      <c r="Q136" s="82">
        <v>43</v>
      </c>
      <c r="R136" s="82">
        <v>571</v>
      </c>
      <c r="S136" s="82">
        <v>6</v>
      </c>
      <c r="T136" s="81">
        <v>0</v>
      </c>
      <c r="U136" s="82">
        <v>0</v>
      </c>
      <c r="V136" s="81">
        <v>0</v>
      </c>
      <c r="W136" s="83">
        <v>1</v>
      </c>
      <c r="X136" s="123">
        <f t="shared" si="4"/>
        <v>91.1</v>
      </c>
      <c r="Y136" s="134">
        <v>15</v>
      </c>
      <c r="Z136" s="84">
        <f t="shared" si="5"/>
        <v>6.0733333333333333</v>
      </c>
    </row>
    <row r="137" spans="1:26" x14ac:dyDescent="0.2">
      <c r="A137" s="106" t="s">
        <v>412</v>
      </c>
      <c r="B137" s="55" t="s">
        <v>105</v>
      </c>
      <c r="C137" s="55" t="s">
        <v>53</v>
      </c>
      <c r="D137" s="58"/>
      <c r="E137" s="58"/>
      <c r="F137" s="79">
        <v>100</v>
      </c>
      <c r="G137" s="79">
        <v>98</v>
      </c>
      <c r="H137" s="79">
        <v>99</v>
      </c>
      <c r="I137" s="80">
        <v>0.4</v>
      </c>
      <c r="J137" s="81">
        <v>0</v>
      </c>
      <c r="K137" s="82">
        <v>0</v>
      </c>
      <c r="L137" s="82">
        <v>0</v>
      </c>
      <c r="M137" s="82">
        <v>0</v>
      </c>
      <c r="N137" s="82">
        <v>0</v>
      </c>
      <c r="O137" s="81">
        <v>12</v>
      </c>
      <c r="P137" s="83">
        <v>0</v>
      </c>
      <c r="Q137" s="82">
        <v>42</v>
      </c>
      <c r="R137" s="82">
        <v>698</v>
      </c>
      <c r="S137" s="82">
        <v>3</v>
      </c>
      <c r="T137" s="81">
        <v>539</v>
      </c>
      <c r="U137" s="82">
        <v>0</v>
      </c>
      <c r="V137" s="81">
        <v>1</v>
      </c>
      <c r="W137" s="83">
        <v>0</v>
      </c>
      <c r="X137" s="123">
        <f t="shared" si="4"/>
        <v>91</v>
      </c>
      <c r="Y137" s="134">
        <v>15</v>
      </c>
      <c r="Z137" s="84">
        <f t="shared" si="5"/>
        <v>6.0666666666666664</v>
      </c>
    </row>
    <row r="138" spans="1:26" x14ac:dyDescent="0.2">
      <c r="A138" s="106" t="s">
        <v>150</v>
      </c>
      <c r="B138" s="55" t="s">
        <v>106</v>
      </c>
      <c r="C138" s="55" t="s">
        <v>33</v>
      </c>
      <c r="D138" s="58"/>
      <c r="E138" s="58"/>
      <c r="F138" s="79">
        <v>999</v>
      </c>
      <c r="G138" s="79">
        <v>999</v>
      </c>
      <c r="H138" s="79">
        <v>999</v>
      </c>
      <c r="I138" s="80">
        <v>0.6</v>
      </c>
      <c r="J138" s="81">
        <v>161</v>
      </c>
      <c r="K138" s="82">
        <v>116</v>
      </c>
      <c r="L138" s="82">
        <v>1796</v>
      </c>
      <c r="M138" s="82">
        <v>6</v>
      </c>
      <c r="N138" s="82">
        <v>12</v>
      </c>
      <c r="O138" s="81">
        <v>145</v>
      </c>
      <c r="P138" s="83">
        <v>1</v>
      </c>
      <c r="Q138" s="82">
        <v>0</v>
      </c>
      <c r="R138" s="82">
        <v>0</v>
      </c>
      <c r="S138" s="82">
        <v>0</v>
      </c>
      <c r="T138" s="81">
        <v>0</v>
      </c>
      <c r="U138" s="82">
        <v>0</v>
      </c>
      <c r="V138" s="81">
        <v>0</v>
      </c>
      <c r="W138" s="83">
        <v>7</v>
      </c>
      <c r="X138" s="123">
        <f t="shared" si="4"/>
        <v>90.34</v>
      </c>
      <c r="Y138" s="134">
        <v>9</v>
      </c>
      <c r="Z138" s="84">
        <f t="shared" si="5"/>
        <v>10.037777777777778</v>
      </c>
    </row>
    <row r="139" spans="1:26" x14ac:dyDescent="0.2">
      <c r="A139" s="106" t="s">
        <v>294</v>
      </c>
      <c r="B139" s="55" t="s">
        <v>105</v>
      </c>
      <c r="C139" s="55" t="s">
        <v>114</v>
      </c>
      <c r="D139" s="58"/>
      <c r="E139" s="58"/>
      <c r="F139" s="79">
        <v>153</v>
      </c>
      <c r="G139" s="79">
        <v>151</v>
      </c>
      <c r="H139" s="79">
        <v>140</v>
      </c>
      <c r="I139" s="80">
        <v>0.5</v>
      </c>
      <c r="J139" s="81">
        <v>0</v>
      </c>
      <c r="K139" s="82">
        <v>0</v>
      </c>
      <c r="L139" s="82">
        <v>0</v>
      </c>
      <c r="M139" s="82">
        <v>0</v>
      </c>
      <c r="N139" s="82">
        <v>0</v>
      </c>
      <c r="O139" s="81">
        <v>15</v>
      </c>
      <c r="P139" s="83">
        <v>0</v>
      </c>
      <c r="Q139" s="82">
        <v>53</v>
      </c>
      <c r="R139" s="82">
        <v>647</v>
      </c>
      <c r="S139" s="82">
        <v>4</v>
      </c>
      <c r="T139" s="81">
        <v>0</v>
      </c>
      <c r="U139" s="82">
        <v>0</v>
      </c>
      <c r="V139" s="81">
        <v>0</v>
      </c>
      <c r="W139" s="83">
        <v>0</v>
      </c>
      <c r="X139" s="123">
        <f t="shared" si="4"/>
        <v>90.2</v>
      </c>
      <c r="Y139" s="134">
        <v>16</v>
      </c>
      <c r="Z139" s="84">
        <f t="shared" si="5"/>
        <v>5.6375000000000002</v>
      </c>
    </row>
    <row r="140" spans="1:26" x14ac:dyDescent="0.2">
      <c r="A140" s="106" t="s">
        <v>299</v>
      </c>
      <c r="B140" s="55" t="s">
        <v>104</v>
      </c>
      <c r="C140" s="55" t="s">
        <v>26</v>
      </c>
      <c r="D140" s="58"/>
      <c r="E140" s="58"/>
      <c r="F140" s="79">
        <v>141</v>
      </c>
      <c r="G140" s="79">
        <v>128</v>
      </c>
      <c r="H140" s="79">
        <v>123</v>
      </c>
      <c r="I140" s="80">
        <v>0.3</v>
      </c>
      <c r="J140" s="81">
        <v>0</v>
      </c>
      <c r="K140" s="82">
        <v>0</v>
      </c>
      <c r="L140" s="82">
        <v>0</v>
      </c>
      <c r="M140" s="82">
        <v>0</v>
      </c>
      <c r="N140" s="82">
        <v>0</v>
      </c>
      <c r="O140" s="81">
        <v>362</v>
      </c>
      <c r="P140" s="83">
        <v>1</v>
      </c>
      <c r="Q140" s="82">
        <v>53</v>
      </c>
      <c r="R140" s="82">
        <v>402</v>
      </c>
      <c r="S140" s="82">
        <v>1</v>
      </c>
      <c r="T140" s="81">
        <v>592</v>
      </c>
      <c r="U140" s="82">
        <v>0</v>
      </c>
      <c r="V140" s="81">
        <v>0</v>
      </c>
      <c r="W140" s="83">
        <v>0</v>
      </c>
      <c r="X140" s="123">
        <f t="shared" si="4"/>
        <v>88.4</v>
      </c>
      <c r="Y140" s="134">
        <v>16</v>
      </c>
      <c r="Z140" s="84">
        <f t="shared" si="5"/>
        <v>5.5250000000000004</v>
      </c>
    </row>
    <row r="141" spans="1:26" x14ac:dyDescent="0.2">
      <c r="A141" s="106" t="s">
        <v>90</v>
      </c>
      <c r="B141" s="55" t="s">
        <v>105</v>
      </c>
      <c r="C141" s="55" t="s">
        <v>102</v>
      </c>
      <c r="D141" s="58"/>
      <c r="E141" s="58"/>
      <c r="F141" s="79">
        <v>41</v>
      </c>
      <c r="G141" s="79">
        <v>47</v>
      </c>
      <c r="H141" s="79">
        <v>48</v>
      </c>
      <c r="I141" s="80">
        <v>0.56000000000000005</v>
      </c>
      <c r="J141" s="81">
        <v>0</v>
      </c>
      <c r="K141" s="82">
        <v>0</v>
      </c>
      <c r="L141" s="82">
        <v>0</v>
      </c>
      <c r="M141" s="82">
        <v>0</v>
      </c>
      <c r="N141" s="82">
        <v>0</v>
      </c>
      <c r="O141" s="81">
        <v>9</v>
      </c>
      <c r="P141" s="83">
        <v>0</v>
      </c>
      <c r="Q141" s="82">
        <v>44</v>
      </c>
      <c r="R141" s="82">
        <v>633</v>
      </c>
      <c r="S141" s="82">
        <v>4</v>
      </c>
      <c r="T141" s="81">
        <v>0</v>
      </c>
      <c r="U141" s="82">
        <v>0</v>
      </c>
      <c r="V141" s="81">
        <v>0</v>
      </c>
      <c r="W141" s="83">
        <v>0</v>
      </c>
      <c r="X141" s="123">
        <f t="shared" si="4"/>
        <v>88.2</v>
      </c>
      <c r="Y141" s="134">
        <v>10</v>
      </c>
      <c r="Z141" s="84">
        <f t="shared" si="5"/>
        <v>8.82</v>
      </c>
    </row>
    <row r="142" spans="1:26" x14ac:dyDescent="0.2">
      <c r="A142" s="106" t="s">
        <v>93</v>
      </c>
      <c r="B142" s="55" t="s">
        <v>106</v>
      </c>
      <c r="C142" s="55" t="s">
        <v>100</v>
      </c>
      <c r="D142" s="58"/>
      <c r="E142" s="58"/>
      <c r="F142" s="79">
        <v>999</v>
      </c>
      <c r="G142" s="79">
        <v>999</v>
      </c>
      <c r="H142" s="79">
        <v>999</v>
      </c>
      <c r="I142" s="80">
        <v>0.14000000000000001</v>
      </c>
      <c r="J142" s="81">
        <v>109</v>
      </c>
      <c r="K142" s="82">
        <v>74</v>
      </c>
      <c r="L142" s="82">
        <v>1169</v>
      </c>
      <c r="M142" s="82">
        <v>8</v>
      </c>
      <c r="N142" s="82">
        <v>3</v>
      </c>
      <c r="O142" s="81">
        <v>100</v>
      </c>
      <c r="P142" s="83">
        <v>1</v>
      </c>
      <c r="Q142" s="82">
        <v>0</v>
      </c>
      <c r="R142" s="82">
        <v>0</v>
      </c>
      <c r="S142" s="82">
        <v>0</v>
      </c>
      <c r="T142" s="81">
        <v>0</v>
      </c>
      <c r="U142" s="82">
        <v>0</v>
      </c>
      <c r="V142" s="81">
        <v>0</v>
      </c>
      <c r="W142" s="83">
        <v>2</v>
      </c>
      <c r="X142" s="123">
        <f t="shared" si="4"/>
        <v>87.759999999999991</v>
      </c>
      <c r="Y142" s="134">
        <v>6</v>
      </c>
      <c r="Z142" s="84">
        <f t="shared" si="5"/>
        <v>14.626666666666665</v>
      </c>
    </row>
    <row r="143" spans="1:26" x14ac:dyDescent="0.2">
      <c r="A143" s="106" t="s">
        <v>79</v>
      </c>
      <c r="B143" s="55" t="s">
        <v>105</v>
      </c>
      <c r="C143" s="55" t="s">
        <v>98</v>
      </c>
      <c r="D143" s="58"/>
      <c r="E143" s="58"/>
      <c r="F143" s="79">
        <v>46</v>
      </c>
      <c r="G143" s="79">
        <v>49</v>
      </c>
      <c r="H143" s="79">
        <v>50</v>
      </c>
      <c r="I143" s="80">
        <v>0.31</v>
      </c>
      <c r="J143" s="81">
        <v>0</v>
      </c>
      <c r="K143" s="82">
        <v>0</v>
      </c>
      <c r="L143" s="82">
        <v>0</v>
      </c>
      <c r="M143" s="82">
        <v>0</v>
      </c>
      <c r="N143" s="82">
        <v>0</v>
      </c>
      <c r="O143" s="81">
        <v>0</v>
      </c>
      <c r="P143" s="83">
        <v>0</v>
      </c>
      <c r="Q143" s="82">
        <v>53</v>
      </c>
      <c r="R143" s="82">
        <v>692</v>
      </c>
      <c r="S143" s="82">
        <v>3</v>
      </c>
      <c r="T143" s="81">
        <v>0</v>
      </c>
      <c r="U143" s="82">
        <v>0</v>
      </c>
      <c r="V143" s="81">
        <v>0</v>
      </c>
      <c r="W143" s="83">
        <v>0</v>
      </c>
      <c r="X143" s="123">
        <f t="shared" si="4"/>
        <v>87.2</v>
      </c>
      <c r="Y143" s="134">
        <v>13</v>
      </c>
      <c r="Z143" s="84">
        <f t="shared" si="5"/>
        <v>6.7076923076923078</v>
      </c>
    </row>
    <row r="144" spans="1:26" x14ac:dyDescent="0.2">
      <c r="A144" s="106" t="s">
        <v>305</v>
      </c>
      <c r="B144" s="55" t="s">
        <v>104</v>
      </c>
      <c r="C144" s="55" t="s">
        <v>51</v>
      </c>
      <c r="D144" s="58"/>
      <c r="E144" s="58"/>
      <c r="F144" s="79">
        <v>173</v>
      </c>
      <c r="G144" s="79">
        <v>183</v>
      </c>
      <c r="H144" s="79">
        <v>179</v>
      </c>
      <c r="I144" s="80">
        <v>0.31</v>
      </c>
      <c r="J144" s="81">
        <v>0</v>
      </c>
      <c r="K144" s="82">
        <v>0</v>
      </c>
      <c r="L144" s="82">
        <v>0</v>
      </c>
      <c r="M144" s="82">
        <v>0</v>
      </c>
      <c r="N144" s="82">
        <v>0</v>
      </c>
      <c r="O144" s="81">
        <v>183</v>
      </c>
      <c r="P144" s="83">
        <v>7</v>
      </c>
      <c r="Q144" s="82">
        <v>27</v>
      </c>
      <c r="R144" s="82">
        <v>268</v>
      </c>
      <c r="S144" s="82">
        <v>0</v>
      </c>
      <c r="T144" s="81">
        <v>26</v>
      </c>
      <c r="U144" s="82">
        <v>0</v>
      </c>
      <c r="V144" s="81">
        <v>0</v>
      </c>
      <c r="W144" s="83">
        <v>0</v>
      </c>
      <c r="X144" s="123">
        <f t="shared" si="4"/>
        <v>87.1</v>
      </c>
      <c r="Y144" s="134">
        <v>16</v>
      </c>
      <c r="Z144" s="84">
        <f t="shared" si="5"/>
        <v>5.4437499999999996</v>
      </c>
    </row>
    <row r="145" spans="1:26" x14ac:dyDescent="0.2">
      <c r="A145" s="106" t="s">
        <v>322</v>
      </c>
      <c r="B145" s="55" t="s">
        <v>105</v>
      </c>
      <c r="C145" s="55" t="s">
        <v>42</v>
      </c>
      <c r="D145" s="58"/>
      <c r="E145" s="58"/>
      <c r="F145" s="79">
        <v>150</v>
      </c>
      <c r="G145" s="79">
        <v>129</v>
      </c>
      <c r="H145" s="79">
        <v>113</v>
      </c>
      <c r="I145" s="80">
        <v>0.43</v>
      </c>
      <c r="J145" s="81">
        <v>0</v>
      </c>
      <c r="K145" s="82">
        <v>0</v>
      </c>
      <c r="L145" s="82">
        <v>0</v>
      </c>
      <c r="M145" s="82">
        <v>0</v>
      </c>
      <c r="N145" s="82">
        <v>0</v>
      </c>
      <c r="O145" s="81">
        <v>4</v>
      </c>
      <c r="P145" s="83">
        <v>0</v>
      </c>
      <c r="Q145" s="82">
        <v>64</v>
      </c>
      <c r="R145" s="82">
        <v>626</v>
      </c>
      <c r="S145" s="82">
        <v>4</v>
      </c>
      <c r="T145" s="81">
        <v>0</v>
      </c>
      <c r="U145" s="82">
        <v>0</v>
      </c>
      <c r="V145" s="81">
        <v>0</v>
      </c>
      <c r="W145" s="83">
        <v>1</v>
      </c>
      <c r="X145" s="123">
        <f t="shared" si="4"/>
        <v>85</v>
      </c>
      <c r="Y145" s="134">
        <v>15</v>
      </c>
      <c r="Z145" s="84">
        <f t="shared" si="5"/>
        <v>5.666666666666667</v>
      </c>
    </row>
    <row r="146" spans="1:26" x14ac:dyDescent="0.2">
      <c r="A146" s="106" t="s">
        <v>78</v>
      </c>
      <c r="B146" s="55" t="s">
        <v>107</v>
      </c>
      <c r="C146" s="55" t="s">
        <v>45</v>
      </c>
      <c r="D146" s="58"/>
      <c r="E146" s="58"/>
      <c r="F146" s="79">
        <v>57</v>
      </c>
      <c r="G146" s="79">
        <v>57</v>
      </c>
      <c r="H146" s="79">
        <v>61</v>
      </c>
      <c r="I146" s="80">
        <v>0.42</v>
      </c>
      <c r="J146" s="81">
        <v>0</v>
      </c>
      <c r="K146" s="82">
        <v>0</v>
      </c>
      <c r="L146" s="82">
        <v>0</v>
      </c>
      <c r="M146" s="82">
        <v>0</v>
      </c>
      <c r="N146" s="82">
        <v>0</v>
      </c>
      <c r="O146" s="81">
        <v>0</v>
      </c>
      <c r="P146" s="83">
        <v>0</v>
      </c>
      <c r="Q146" s="82">
        <v>41</v>
      </c>
      <c r="R146" s="82">
        <v>548</v>
      </c>
      <c r="S146" s="82">
        <v>5</v>
      </c>
      <c r="T146" s="81">
        <v>0</v>
      </c>
      <c r="U146" s="82">
        <v>0</v>
      </c>
      <c r="V146" s="81">
        <v>0</v>
      </c>
      <c r="W146" s="83">
        <v>0</v>
      </c>
      <c r="X146" s="123">
        <f t="shared" si="4"/>
        <v>84.8</v>
      </c>
      <c r="Y146" s="134">
        <v>16</v>
      </c>
      <c r="Z146" s="84">
        <f t="shared" si="5"/>
        <v>5.3</v>
      </c>
    </row>
    <row r="147" spans="1:26" x14ac:dyDescent="0.2">
      <c r="A147" s="106" t="s">
        <v>440</v>
      </c>
      <c r="B147" s="55" t="s">
        <v>105</v>
      </c>
      <c r="C147" s="55" t="s">
        <v>14</v>
      </c>
      <c r="D147" s="58"/>
      <c r="E147" s="58"/>
      <c r="F147" s="79">
        <v>300</v>
      </c>
      <c r="G147" s="79">
        <v>300</v>
      </c>
      <c r="H147" s="79">
        <v>300</v>
      </c>
      <c r="I147" s="80">
        <v>0.38</v>
      </c>
      <c r="J147" s="81">
        <v>0</v>
      </c>
      <c r="K147" s="82">
        <v>0</v>
      </c>
      <c r="L147" s="82">
        <v>0</v>
      </c>
      <c r="M147" s="82">
        <v>0</v>
      </c>
      <c r="N147" s="82">
        <v>0</v>
      </c>
      <c r="O147" s="81">
        <v>0</v>
      </c>
      <c r="P147" s="83">
        <v>0</v>
      </c>
      <c r="Q147" s="82">
        <v>45</v>
      </c>
      <c r="R147" s="82">
        <v>544</v>
      </c>
      <c r="S147" s="82">
        <v>5</v>
      </c>
      <c r="T147" s="81">
        <v>0</v>
      </c>
      <c r="U147" s="82">
        <v>0</v>
      </c>
      <c r="V147" s="81">
        <v>0</v>
      </c>
      <c r="W147" s="83">
        <v>0</v>
      </c>
      <c r="X147" s="123">
        <f t="shared" si="4"/>
        <v>84.4</v>
      </c>
      <c r="Y147" s="134">
        <v>15</v>
      </c>
      <c r="Z147" s="84">
        <f t="shared" si="5"/>
        <v>5.6266666666666669</v>
      </c>
    </row>
    <row r="148" spans="1:26" x14ac:dyDescent="0.2">
      <c r="A148" s="106" t="s">
        <v>166</v>
      </c>
      <c r="B148" s="55" t="s">
        <v>105</v>
      </c>
      <c r="C148" s="55" t="s">
        <v>114</v>
      </c>
      <c r="D148" s="58"/>
      <c r="E148" s="58"/>
      <c r="F148" s="79">
        <v>200</v>
      </c>
      <c r="G148" s="79">
        <v>241</v>
      </c>
      <c r="H148" s="79">
        <v>220</v>
      </c>
      <c r="I148" s="80">
        <v>0.28999999999999998</v>
      </c>
      <c r="J148" s="81">
        <v>0</v>
      </c>
      <c r="K148" s="82">
        <v>0</v>
      </c>
      <c r="L148" s="82">
        <v>0</v>
      </c>
      <c r="M148" s="82">
        <v>0</v>
      </c>
      <c r="N148" s="82">
        <v>0</v>
      </c>
      <c r="O148" s="81">
        <v>0</v>
      </c>
      <c r="P148" s="83">
        <v>0</v>
      </c>
      <c r="Q148" s="82">
        <v>61</v>
      </c>
      <c r="R148" s="82">
        <v>778</v>
      </c>
      <c r="S148" s="82">
        <v>1</v>
      </c>
      <c r="T148" s="81">
        <v>30</v>
      </c>
      <c r="U148" s="82">
        <v>0</v>
      </c>
      <c r="V148" s="81">
        <v>0</v>
      </c>
      <c r="W148" s="83">
        <v>0</v>
      </c>
      <c r="X148" s="123">
        <f t="shared" si="4"/>
        <v>83.8</v>
      </c>
      <c r="Y148" s="134">
        <v>13</v>
      </c>
      <c r="Z148" s="84">
        <f t="shared" si="5"/>
        <v>6.4461538461538463</v>
      </c>
    </row>
    <row r="149" spans="1:26" x14ac:dyDescent="0.2">
      <c r="A149" s="106" t="s">
        <v>323</v>
      </c>
      <c r="B149" s="55" t="s">
        <v>105</v>
      </c>
      <c r="C149" s="55" t="s">
        <v>49</v>
      </c>
      <c r="D149" s="58"/>
      <c r="E149" s="58"/>
      <c r="F149" s="79">
        <v>37</v>
      </c>
      <c r="G149" s="79">
        <v>42</v>
      </c>
      <c r="H149" s="79">
        <v>30</v>
      </c>
      <c r="I149" s="80">
        <v>0.43</v>
      </c>
      <c r="J149" s="81">
        <v>0</v>
      </c>
      <c r="K149" s="82">
        <v>0</v>
      </c>
      <c r="L149" s="82">
        <v>0</v>
      </c>
      <c r="M149" s="82">
        <v>0</v>
      </c>
      <c r="N149" s="82">
        <v>0</v>
      </c>
      <c r="O149" s="81">
        <v>8</v>
      </c>
      <c r="P149" s="83">
        <v>0</v>
      </c>
      <c r="Q149" s="82">
        <v>63</v>
      </c>
      <c r="R149" s="82">
        <v>666</v>
      </c>
      <c r="S149" s="82">
        <v>3</v>
      </c>
      <c r="T149" s="81">
        <v>138</v>
      </c>
      <c r="U149" s="82">
        <v>0</v>
      </c>
      <c r="V149" s="81">
        <v>1</v>
      </c>
      <c r="W149" s="83">
        <v>2</v>
      </c>
      <c r="X149" s="123">
        <f t="shared" si="4"/>
        <v>83.399999999999991</v>
      </c>
      <c r="Y149" s="134">
        <v>11</v>
      </c>
      <c r="Z149" s="84">
        <f t="shared" si="5"/>
        <v>7.5818181818181811</v>
      </c>
    </row>
    <row r="150" spans="1:26" x14ac:dyDescent="0.2">
      <c r="A150" s="106" t="s">
        <v>125</v>
      </c>
      <c r="B150" s="55" t="s">
        <v>105</v>
      </c>
      <c r="C150" s="55" t="s">
        <v>42</v>
      </c>
      <c r="D150" s="58"/>
      <c r="E150" s="58"/>
      <c r="F150" s="79">
        <v>102</v>
      </c>
      <c r="G150" s="79">
        <v>88</v>
      </c>
      <c r="H150" s="79">
        <v>84</v>
      </c>
      <c r="I150" s="80">
        <v>0.47</v>
      </c>
      <c r="J150" s="81">
        <v>0</v>
      </c>
      <c r="K150" s="82">
        <v>0</v>
      </c>
      <c r="L150" s="82">
        <v>0</v>
      </c>
      <c r="M150" s="82">
        <v>0</v>
      </c>
      <c r="N150" s="82">
        <v>0</v>
      </c>
      <c r="O150" s="81">
        <v>0</v>
      </c>
      <c r="P150" s="83">
        <v>0</v>
      </c>
      <c r="Q150" s="82">
        <v>45</v>
      </c>
      <c r="R150" s="82">
        <v>589</v>
      </c>
      <c r="S150" s="82">
        <v>4</v>
      </c>
      <c r="T150" s="81">
        <v>0</v>
      </c>
      <c r="U150" s="82">
        <v>0</v>
      </c>
      <c r="V150" s="81">
        <v>1</v>
      </c>
      <c r="W150" s="83">
        <v>1</v>
      </c>
      <c r="X150" s="123">
        <f t="shared" si="4"/>
        <v>82.9</v>
      </c>
      <c r="Y150" s="134">
        <v>14</v>
      </c>
      <c r="Z150" s="84">
        <f t="shared" si="5"/>
        <v>5.9214285714285717</v>
      </c>
    </row>
    <row r="151" spans="1:26" x14ac:dyDescent="0.2">
      <c r="A151" s="106" t="s">
        <v>358</v>
      </c>
      <c r="B151" s="55" t="s">
        <v>104</v>
      </c>
      <c r="C151" s="55" t="s">
        <v>11</v>
      </c>
      <c r="D151" s="58"/>
      <c r="E151" s="58"/>
      <c r="F151" s="79">
        <v>166</v>
      </c>
      <c r="G151" s="79">
        <v>178</v>
      </c>
      <c r="H151" s="79">
        <v>145</v>
      </c>
      <c r="I151" s="80">
        <v>0.62</v>
      </c>
      <c r="J151" s="81">
        <v>0</v>
      </c>
      <c r="K151" s="82">
        <v>0</v>
      </c>
      <c r="L151" s="82">
        <v>0</v>
      </c>
      <c r="M151" s="82">
        <v>0</v>
      </c>
      <c r="N151" s="82">
        <v>0</v>
      </c>
      <c r="O151" s="81">
        <v>271</v>
      </c>
      <c r="P151" s="83">
        <v>0</v>
      </c>
      <c r="Q151" s="82">
        <v>52</v>
      </c>
      <c r="R151" s="82">
        <v>496</v>
      </c>
      <c r="S151" s="82">
        <v>1</v>
      </c>
      <c r="T151" s="81">
        <v>36</v>
      </c>
      <c r="U151" s="82">
        <v>0</v>
      </c>
      <c r="V151" s="81">
        <v>0</v>
      </c>
      <c r="W151" s="83">
        <v>0</v>
      </c>
      <c r="X151" s="123">
        <f t="shared" si="4"/>
        <v>82.7</v>
      </c>
      <c r="Y151" s="134">
        <v>16</v>
      </c>
      <c r="Z151" s="84">
        <f t="shared" si="5"/>
        <v>5.1687500000000002</v>
      </c>
    </row>
    <row r="152" spans="1:26" x14ac:dyDescent="0.2">
      <c r="A152" s="106" t="s">
        <v>417</v>
      </c>
      <c r="B152" s="55" t="s">
        <v>104</v>
      </c>
      <c r="C152" s="55" t="s">
        <v>48</v>
      </c>
      <c r="D152" s="58"/>
      <c r="E152" s="58"/>
      <c r="F152" s="79">
        <v>120</v>
      </c>
      <c r="G152" s="79">
        <v>135</v>
      </c>
      <c r="H152" s="79">
        <v>143</v>
      </c>
      <c r="I152" s="80">
        <v>0.33</v>
      </c>
      <c r="J152" s="81">
        <v>0</v>
      </c>
      <c r="K152" s="82">
        <v>0</v>
      </c>
      <c r="L152" s="82">
        <v>0</v>
      </c>
      <c r="M152" s="82">
        <v>0</v>
      </c>
      <c r="N152" s="82">
        <v>0</v>
      </c>
      <c r="O152" s="81">
        <v>437</v>
      </c>
      <c r="P152" s="83">
        <v>4</v>
      </c>
      <c r="Q152" s="82">
        <v>17</v>
      </c>
      <c r="R152" s="82">
        <v>140</v>
      </c>
      <c r="S152" s="82">
        <v>0</v>
      </c>
      <c r="T152" s="81">
        <v>0</v>
      </c>
      <c r="U152" s="82">
        <v>0</v>
      </c>
      <c r="V152" s="81">
        <v>0</v>
      </c>
      <c r="W152" s="83">
        <v>0</v>
      </c>
      <c r="X152" s="123">
        <f t="shared" si="4"/>
        <v>81.7</v>
      </c>
      <c r="Y152" s="134">
        <v>14</v>
      </c>
      <c r="Z152" s="84">
        <f t="shared" si="5"/>
        <v>5.8357142857142863</v>
      </c>
    </row>
    <row r="153" spans="1:26" x14ac:dyDescent="0.2">
      <c r="A153" s="106" t="s">
        <v>165</v>
      </c>
      <c r="B153" s="55" t="s">
        <v>106</v>
      </c>
      <c r="C153" s="55" t="s">
        <v>19</v>
      </c>
      <c r="D153" s="58"/>
      <c r="E153" s="58"/>
      <c r="F153" s="79">
        <v>999</v>
      </c>
      <c r="G153" s="79">
        <v>999</v>
      </c>
      <c r="H153" s="79">
        <v>999</v>
      </c>
      <c r="I153" s="80">
        <v>0.28999999999999998</v>
      </c>
      <c r="J153" s="81">
        <v>138</v>
      </c>
      <c r="K153" s="82">
        <v>83</v>
      </c>
      <c r="L153" s="82">
        <v>1367</v>
      </c>
      <c r="M153" s="82">
        <v>7</v>
      </c>
      <c r="N153" s="82">
        <v>5</v>
      </c>
      <c r="O153" s="81">
        <v>38</v>
      </c>
      <c r="P153" s="83">
        <v>0</v>
      </c>
      <c r="Q153" s="82">
        <v>0</v>
      </c>
      <c r="R153" s="82">
        <v>0</v>
      </c>
      <c r="S153" s="82">
        <v>0</v>
      </c>
      <c r="T153" s="81">
        <v>0</v>
      </c>
      <c r="U153" s="82">
        <v>0</v>
      </c>
      <c r="V153" s="81">
        <v>1</v>
      </c>
      <c r="W153" s="83">
        <v>1</v>
      </c>
      <c r="X153" s="123">
        <f t="shared" si="4"/>
        <v>81.48</v>
      </c>
      <c r="Y153" s="134">
        <v>8</v>
      </c>
      <c r="Z153" s="84">
        <f t="shared" si="5"/>
        <v>10.185</v>
      </c>
    </row>
    <row r="154" spans="1:26" x14ac:dyDescent="0.2">
      <c r="A154" s="106" t="s">
        <v>112</v>
      </c>
      <c r="B154" s="55" t="s">
        <v>104</v>
      </c>
      <c r="C154" s="55" t="s">
        <v>100</v>
      </c>
      <c r="D154" s="58"/>
      <c r="E154" s="58"/>
      <c r="F154" s="79">
        <v>129</v>
      </c>
      <c r="G154" s="79">
        <v>112</v>
      </c>
      <c r="H154" s="79">
        <v>115</v>
      </c>
      <c r="I154" s="80">
        <v>0.54</v>
      </c>
      <c r="J154" s="81">
        <v>0</v>
      </c>
      <c r="K154" s="82">
        <v>0</v>
      </c>
      <c r="L154" s="82">
        <v>0</v>
      </c>
      <c r="M154" s="82">
        <v>0</v>
      </c>
      <c r="N154" s="82">
        <v>0</v>
      </c>
      <c r="O154" s="81">
        <v>437</v>
      </c>
      <c r="P154" s="83">
        <v>3</v>
      </c>
      <c r="Q154" s="82">
        <v>34</v>
      </c>
      <c r="R154" s="82">
        <v>217</v>
      </c>
      <c r="S154" s="82">
        <v>1</v>
      </c>
      <c r="T154" s="81">
        <v>0</v>
      </c>
      <c r="U154" s="82">
        <v>0</v>
      </c>
      <c r="V154" s="81">
        <v>0</v>
      </c>
      <c r="W154" s="83">
        <v>4</v>
      </c>
      <c r="X154" s="123">
        <f t="shared" si="4"/>
        <v>81.400000000000006</v>
      </c>
      <c r="Y154" s="134">
        <v>10</v>
      </c>
      <c r="Z154" s="84">
        <f t="shared" si="5"/>
        <v>8.14</v>
      </c>
    </row>
    <row r="155" spans="1:26" x14ac:dyDescent="0.2">
      <c r="A155" s="106" t="s">
        <v>61</v>
      </c>
      <c r="B155" s="55" t="s">
        <v>105</v>
      </c>
      <c r="C155" s="55" t="s">
        <v>97</v>
      </c>
      <c r="D155" s="58"/>
      <c r="E155" s="58"/>
      <c r="F155" s="79">
        <v>60</v>
      </c>
      <c r="G155" s="79">
        <v>72</v>
      </c>
      <c r="H155" s="79">
        <v>69</v>
      </c>
      <c r="I155" s="80">
        <v>0.2</v>
      </c>
      <c r="J155" s="81">
        <v>0</v>
      </c>
      <c r="K155" s="82">
        <v>0</v>
      </c>
      <c r="L155" s="82">
        <v>0</v>
      </c>
      <c r="M155" s="82">
        <v>0</v>
      </c>
      <c r="N155" s="82">
        <v>0</v>
      </c>
      <c r="O155" s="81">
        <v>-7</v>
      </c>
      <c r="P155" s="83">
        <v>0</v>
      </c>
      <c r="Q155" s="82">
        <v>45</v>
      </c>
      <c r="R155" s="82">
        <v>700</v>
      </c>
      <c r="S155" s="82">
        <v>2</v>
      </c>
      <c r="T155" s="81">
        <v>-3</v>
      </c>
      <c r="U155" s="82">
        <v>0</v>
      </c>
      <c r="V155" s="81">
        <v>0</v>
      </c>
      <c r="W155" s="83">
        <v>0</v>
      </c>
      <c r="X155" s="123">
        <f t="shared" si="4"/>
        <v>81.3</v>
      </c>
      <c r="Y155" s="134">
        <v>11</v>
      </c>
      <c r="Z155" s="84">
        <f t="shared" si="5"/>
        <v>7.3909090909090907</v>
      </c>
    </row>
    <row r="156" spans="1:26" x14ac:dyDescent="0.2">
      <c r="A156" s="106" t="s">
        <v>327</v>
      </c>
      <c r="B156" s="55" t="s">
        <v>104</v>
      </c>
      <c r="C156" s="55" t="s">
        <v>50</v>
      </c>
      <c r="D156" s="58"/>
      <c r="E156" s="58"/>
      <c r="F156" s="79">
        <v>106</v>
      </c>
      <c r="G156" s="79">
        <v>134</v>
      </c>
      <c r="H156" s="79">
        <v>170</v>
      </c>
      <c r="I156" s="80">
        <v>0.16</v>
      </c>
      <c r="J156" s="81">
        <v>0</v>
      </c>
      <c r="K156" s="82">
        <v>0</v>
      </c>
      <c r="L156" s="82">
        <v>0</v>
      </c>
      <c r="M156" s="82">
        <v>0</v>
      </c>
      <c r="N156" s="82">
        <v>0</v>
      </c>
      <c r="O156" s="81">
        <v>623</v>
      </c>
      <c r="P156" s="83">
        <v>2</v>
      </c>
      <c r="Q156" s="82">
        <v>18</v>
      </c>
      <c r="R156" s="82">
        <v>106</v>
      </c>
      <c r="S156" s="82">
        <v>0</v>
      </c>
      <c r="T156" s="81">
        <v>0</v>
      </c>
      <c r="U156" s="82">
        <v>0</v>
      </c>
      <c r="V156" s="81">
        <v>0</v>
      </c>
      <c r="W156" s="83">
        <v>2</v>
      </c>
      <c r="X156" s="123">
        <f t="shared" si="4"/>
        <v>80.899999999999991</v>
      </c>
      <c r="Y156" s="134">
        <v>13</v>
      </c>
      <c r="Z156" s="84">
        <f t="shared" si="5"/>
        <v>6.2230769230769223</v>
      </c>
    </row>
    <row r="157" spans="1:26" x14ac:dyDescent="0.2">
      <c r="A157" s="106" t="s">
        <v>442</v>
      </c>
      <c r="B157" s="55" t="s">
        <v>105</v>
      </c>
      <c r="C157" s="55" t="s">
        <v>24</v>
      </c>
      <c r="D157" s="58"/>
      <c r="E157" s="58"/>
      <c r="F157" s="79">
        <v>300</v>
      </c>
      <c r="G157" s="79">
        <v>300</v>
      </c>
      <c r="H157" s="79">
        <v>300</v>
      </c>
      <c r="I157" s="80">
        <v>0.35</v>
      </c>
      <c r="J157" s="81">
        <v>0</v>
      </c>
      <c r="K157" s="82">
        <v>0</v>
      </c>
      <c r="L157" s="82">
        <v>0</v>
      </c>
      <c r="M157" s="82">
        <v>0</v>
      </c>
      <c r="N157" s="82">
        <v>0</v>
      </c>
      <c r="O157" s="81">
        <v>30</v>
      </c>
      <c r="P157" s="83">
        <v>0</v>
      </c>
      <c r="Q157" s="82">
        <v>51</v>
      </c>
      <c r="R157" s="82">
        <v>533</v>
      </c>
      <c r="S157" s="82">
        <v>4</v>
      </c>
      <c r="T157" s="81">
        <v>0</v>
      </c>
      <c r="U157" s="82">
        <v>0</v>
      </c>
      <c r="V157" s="81">
        <v>0</v>
      </c>
      <c r="W157" s="83">
        <v>0</v>
      </c>
      <c r="X157" s="123">
        <f t="shared" si="4"/>
        <v>80.3</v>
      </c>
      <c r="Y157" s="134">
        <v>14</v>
      </c>
      <c r="Z157" s="84">
        <f t="shared" si="5"/>
        <v>5.7357142857142858</v>
      </c>
    </row>
    <row r="158" spans="1:26" x14ac:dyDescent="0.2">
      <c r="A158" s="106" t="s">
        <v>402</v>
      </c>
      <c r="B158" s="55" t="s">
        <v>104</v>
      </c>
      <c r="C158" s="55" t="s">
        <v>97</v>
      </c>
      <c r="D158" s="58"/>
      <c r="E158" s="58"/>
      <c r="F158" s="79">
        <v>108</v>
      </c>
      <c r="G158" s="79">
        <v>104</v>
      </c>
      <c r="H158" s="79">
        <v>114</v>
      </c>
      <c r="I158" s="80">
        <v>0.17</v>
      </c>
      <c r="J158" s="81">
        <v>0</v>
      </c>
      <c r="K158" s="82">
        <v>0</v>
      </c>
      <c r="L158" s="82">
        <v>0</v>
      </c>
      <c r="M158" s="82">
        <v>0</v>
      </c>
      <c r="N158" s="82">
        <v>0</v>
      </c>
      <c r="O158" s="81">
        <v>564</v>
      </c>
      <c r="P158" s="83">
        <v>4</v>
      </c>
      <c r="Q158" s="82">
        <v>13</v>
      </c>
      <c r="R158" s="82">
        <v>56</v>
      </c>
      <c r="S158" s="82">
        <v>0</v>
      </c>
      <c r="T158" s="81">
        <v>156</v>
      </c>
      <c r="U158" s="82">
        <v>0</v>
      </c>
      <c r="V158" s="81">
        <v>0</v>
      </c>
      <c r="W158" s="83">
        <v>3</v>
      </c>
      <c r="X158" s="123">
        <f t="shared" si="4"/>
        <v>80</v>
      </c>
      <c r="Y158" s="134">
        <v>16</v>
      </c>
      <c r="Z158" s="84">
        <f t="shared" si="5"/>
        <v>5</v>
      </c>
    </row>
    <row r="159" spans="1:26" x14ac:dyDescent="0.2">
      <c r="A159" s="106" t="s">
        <v>282</v>
      </c>
      <c r="B159" s="55" t="s">
        <v>107</v>
      </c>
      <c r="C159" s="55" t="s">
        <v>49</v>
      </c>
      <c r="D159" s="58"/>
      <c r="E159" s="58"/>
      <c r="F159" s="79">
        <v>999</v>
      </c>
      <c r="G159" s="79">
        <v>999</v>
      </c>
      <c r="H159" s="79">
        <v>999</v>
      </c>
      <c r="I159" s="80">
        <v>0.17</v>
      </c>
      <c r="J159" s="81">
        <v>0</v>
      </c>
      <c r="K159" s="82">
        <v>0</v>
      </c>
      <c r="L159" s="82">
        <v>0</v>
      </c>
      <c r="M159" s="82">
        <v>0</v>
      </c>
      <c r="N159" s="82">
        <v>0</v>
      </c>
      <c r="O159" s="81">
        <v>5</v>
      </c>
      <c r="P159" s="83">
        <v>0</v>
      </c>
      <c r="Q159" s="82">
        <v>51</v>
      </c>
      <c r="R159" s="82">
        <v>483</v>
      </c>
      <c r="S159" s="82">
        <v>5</v>
      </c>
      <c r="T159" s="81">
        <v>0</v>
      </c>
      <c r="U159" s="82">
        <v>0</v>
      </c>
      <c r="V159" s="81">
        <v>0</v>
      </c>
      <c r="W159" s="83">
        <v>0</v>
      </c>
      <c r="X159" s="123">
        <f t="shared" si="4"/>
        <v>78.8</v>
      </c>
      <c r="Y159" s="134">
        <v>10</v>
      </c>
      <c r="Z159" s="84">
        <f t="shared" si="5"/>
        <v>7.88</v>
      </c>
    </row>
    <row r="160" spans="1:26" x14ac:dyDescent="0.2">
      <c r="A160" s="106" t="s">
        <v>146</v>
      </c>
      <c r="B160" s="55" t="s">
        <v>107</v>
      </c>
      <c r="C160" s="55" t="s">
        <v>44</v>
      </c>
      <c r="D160" s="58"/>
      <c r="E160" s="58"/>
      <c r="F160" s="79">
        <v>228</v>
      </c>
      <c r="G160" s="79">
        <v>202</v>
      </c>
      <c r="H160" s="79">
        <v>188</v>
      </c>
      <c r="I160" s="80">
        <v>0.15</v>
      </c>
      <c r="J160" s="81">
        <v>0</v>
      </c>
      <c r="K160" s="82">
        <v>0</v>
      </c>
      <c r="L160" s="82">
        <v>0</v>
      </c>
      <c r="M160" s="82">
        <v>0</v>
      </c>
      <c r="N160" s="82">
        <v>0</v>
      </c>
      <c r="O160" s="81">
        <v>0</v>
      </c>
      <c r="P160" s="83">
        <v>0</v>
      </c>
      <c r="Q160" s="82">
        <v>52</v>
      </c>
      <c r="R160" s="82">
        <v>540</v>
      </c>
      <c r="S160" s="82">
        <v>4</v>
      </c>
      <c r="T160" s="81">
        <v>0</v>
      </c>
      <c r="U160" s="82">
        <v>0</v>
      </c>
      <c r="V160" s="81">
        <v>0</v>
      </c>
      <c r="W160" s="83">
        <v>0</v>
      </c>
      <c r="X160" s="123">
        <f t="shared" si="4"/>
        <v>78</v>
      </c>
      <c r="Y160" s="134">
        <v>16</v>
      </c>
      <c r="Z160" s="84">
        <f t="shared" si="5"/>
        <v>4.875</v>
      </c>
    </row>
    <row r="161" spans="1:26" x14ac:dyDescent="0.2">
      <c r="A161" s="106" t="s">
        <v>362</v>
      </c>
      <c r="B161" s="55" t="s">
        <v>107</v>
      </c>
      <c r="C161" s="55" t="s">
        <v>53</v>
      </c>
      <c r="D161" s="58"/>
      <c r="E161" s="58"/>
      <c r="F161" s="79">
        <v>264</v>
      </c>
      <c r="G161" s="79">
        <v>300</v>
      </c>
      <c r="H161" s="79">
        <v>300</v>
      </c>
      <c r="I161" s="80">
        <v>0.08</v>
      </c>
      <c r="J161" s="81">
        <v>0</v>
      </c>
      <c r="K161" s="82">
        <v>0</v>
      </c>
      <c r="L161" s="82">
        <v>0</v>
      </c>
      <c r="M161" s="82">
        <v>0</v>
      </c>
      <c r="N161" s="82">
        <v>0</v>
      </c>
      <c r="O161" s="81">
        <v>0</v>
      </c>
      <c r="P161" s="83">
        <v>0</v>
      </c>
      <c r="Q161" s="82">
        <v>42</v>
      </c>
      <c r="R161" s="82">
        <v>519</v>
      </c>
      <c r="S161" s="82">
        <v>4</v>
      </c>
      <c r="T161" s="81">
        <v>0</v>
      </c>
      <c r="U161" s="82">
        <v>0</v>
      </c>
      <c r="V161" s="81">
        <v>1</v>
      </c>
      <c r="W161" s="83">
        <v>0</v>
      </c>
      <c r="X161" s="123">
        <f t="shared" si="4"/>
        <v>77.900000000000006</v>
      </c>
      <c r="Y161" s="134">
        <v>16</v>
      </c>
      <c r="Z161" s="84">
        <f t="shared" si="5"/>
        <v>4.8687500000000004</v>
      </c>
    </row>
    <row r="162" spans="1:26" x14ac:dyDescent="0.2">
      <c r="A162" s="106" t="s">
        <v>72</v>
      </c>
      <c r="B162" s="55" t="s">
        <v>104</v>
      </c>
      <c r="C162" s="55" t="s">
        <v>99</v>
      </c>
      <c r="D162" s="58"/>
      <c r="E162" s="58"/>
      <c r="F162" s="79">
        <v>145</v>
      </c>
      <c r="G162" s="79">
        <v>136</v>
      </c>
      <c r="H162" s="79">
        <v>160</v>
      </c>
      <c r="I162" s="80">
        <v>0.2</v>
      </c>
      <c r="J162" s="81">
        <v>0</v>
      </c>
      <c r="K162" s="82">
        <v>0</v>
      </c>
      <c r="L162" s="82">
        <v>0</v>
      </c>
      <c r="M162" s="82">
        <v>0</v>
      </c>
      <c r="N162" s="82">
        <v>0</v>
      </c>
      <c r="O162" s="81">
        <v>411</v>
      </c>
      <c r="P162" s="83">
        <v>5</v>
      </c>
      <c r="Q162" s="82">
        <v>9</v>
      </c>
      <c r="R162" s="82">
        <v>83</v>
      </c>
      <c r="S162" s="82">
        <v>0</v>
      </c>
      <c r="T162" s="81">
        <v>0</v>
      </c>
      <c r="U162" s="82">
        <v>0</v>
      </c>
      <c r="V162" s="81">
        <v>0</v>
      </c>
      <c r="W162" s="83">
        <v>1</v>
      </c>
      <c r="X162" s="123">
        <f t="shared" si="4"/>
        <v>77.399999999999991</v>
      </c>
      <c r="Y162" s="134">
        <v>13</v>
      </c>
      <c r="Z162" s="84">
        <f t="shared" si="5"/>
        <v>5.9538461538461531</v>
      </c>
    </row>
    <row r="163" spans="1:26" x14ac:dyDescent="0.2">
      <c r="A163" s="106" t="s">
        <v>80</v>
      </c>
      <c r="B163" s="55" t="s">
        <v>107</v>
      </c>
      <c r="C163" s="55" t="s">
        <v>55</v>
      </c>
      <c r="D163" s="58"/>
      <c r="E163" s="58"/>
      <c r="F163" s="79">
        <v>96</v>
      </c>
      <c r="G163" s="79">
        <v>92</v>
      </c>
      <c r="H163" s="79">
        <v>87</v>
      </c>
      <c r="I163" s="80">
        <v>0.14000000000000001</v>
      </c>
      <c r="J163" s="81">
        <v>0</v>
      </c>
      <c r="K163" s="82">
        <v>0</v>
      </c>
      <c r="L163" s="82">
        <v>0</v>
      </c>
      <c r="M163" s="82">
        <v>0</v>
      </c>
      <c r="N163" s="82">
        <v>0</v>
      </c>
      <c r="O163" s="81">
        <v>0</v>
      </c>
      <c r="P163" s="83">
        <v>0</v>
      </c>
      <c r="Q163" s="82">
        <v>61</v>
      </c>
      <c r="R163" s="82">
        <v>667</v>
      </c>
      <c r="S163" s="82">
        <v>2</v>
      </c>
      <c r="T163" s="81">
        <v>0</v>
      </c>
      <c r="U163" s="82">
        <v>0</v>
      </c>
      <c r="V163" s="81">
        <v>0</v>
      </c>
      <c r="W163" s="83">
        <v>1</v>
      </c>
      <c r="X163" s="123">
        <f t="shared" si="4"/>
        <v>76.7</v>
      </c>
      <c r="Y163" s="134">
        <v>16</v>
      </c>
      <c r="Z163" s="84">
        <f t="shared" si="5"/>
        <v>4.7937500000000002</v>
      </c>
    </row>
    <row r="164" spans="1:26" x14ac:dyDescent="0.2">
      <c r="A164" s="106" t="s">
        <v>427</v>
      </c>
      <c r="B164" s="55" t="s">
        <v>105</v>
      </c>
      <c r="C164" s="55" t="s">
        <v>11</v>
      </c>
      <c r="D164" s="58"/>
      <c r="E164" s="58"/>
      <c r="F164" s="79">
        <v>161</v>
      </c>
      <c r="G164" s="79">
        <v>161</v>
      </c>
      <c r="H164" s="79">
        <v>155</v>
      </c>
      <c r="I164" s="80">
        <v>0.62</v>
      </c>
      <c r="J164" s="81">
        <v>0</v>
      </c>
      <c r="K164" s="82">
        <v>0</v>
      </c>
      <c r="L164" s="82">
        <v>0</v>
      </c>
      <c r="M164" s="82">
        <v>0</v>
      </c>
      <c r="N164" s="82">
        <v>0</v>
      </c>
      <c r="O164" s="81">
        <v>0</v>
      </c>
      <c r="P164" s="83">
        <v>0</v>
      </c>
      <c r="Q164" s="82">
        <v>39</v>
      </c>
      <c r="R164" s="82">
        <v>584</v>
      </c>
      <c r="S164" s="82">
        <v>3</v>
      </c>
      <c r="T164" s="81">
        <v>0</v>
      </c>
      <c r="U164" s="82">
        <v>0</v>
      </c>
      <c r="V164" s="81">
        <v>1</v>
      </c>
      <c r="W164" s="83">
        <v>1</v>
      </c>
      <c r="X164" s="123">
        <f t="shared" si="4"/>
        <v>76.400000000000006</v>
      </c>
      <c r="Y164" s="134">
        <v>16</v>
      </c>
      <c r="Z164" s="84">
        <f t="shared" si="5"/>
        <v>4.7750000000000004</v>
      </c>
    </row>
    <row r="165" spans="1:26" x14ac:dyDescent="0.2">
      <c r="A165" s="106" t="s">
        <v>306</v>
      </c>
      <c r="B165" s="55" t="s">
        <v>107</v>
      </c>
      <c r="C165" s="55" t="s">
        <v>53</v>
      </c>
      <c r="D165" s="58"/>
      <c r="E165" s="58"/>
      <c r="F165" s="79">
        <v>107</v>
      </c>
      <c r="G165" s="79">
        <v>94</v>
      </c>
      <c r="H165" s="79">
        <v>89</v>
      </c>
      <c r="I165" s="80">
        <v>0.09</v>
      </c>
      <c r="J165" s="81">
        <v>0</v>
      </c>
      <c r="K165" s="82">
        <v>0</v>
      </c>
      <c r="L165" s="82">
        <v>0</v>
      </c>
      <c r="M165" s="82">
        <v>0</v>
      </c>
      <c r="N165" s="82">
        <v>0</v>
      </c>
      <c r="O165" s="81">
        <v>0</v>
      </c>
      <c r="P165" s="83">
        <v>0</v>
      </c>
      <c r="Q165" s="82">
        <v>44</v>
      </c>
      <c r="R165" s="82">
        <v>523</v>
      </c>
      <c r="S165" s="82">
        <v>4</v>
      </c>
      <c r="T165" s="81">
        <v>0</v>
      </c>
      <c r="U165" s="82">
        <v>0</v>
      </c>
      <c r="V165" s="81">
        <v>0</v>
      </c>
      <c r="W165" s="83">
        <v>1</v>
      </c>
      <c r="X165" s="123">
        <f t="shared" si="4"/>
        <v>74.3</v>
      </c>
      <c r="Y165" s="134">
        <v>13</v>
      </c>
      <c r="Z165" s="84">
        <f t="shared" si="5"/>
        <v>5.7153846153846155</v>
      </c>
    </row>
    <row r="166" spans="1:26" x14ac:dyDescent="0.2">
      <c r="A166" s="106" t="s">
        <v>293</v>
      </c>
      <c r="B166" s="55" t="s">
        <v>104</v>
      </c>
      <c r="C166" s="55" t="s">
        <v>98</v>
      </c>
      <c r="D166" s="58"/>
      <c r="E166" s="58"/>
      <c r="F166" s="79">
        <v>38</v>
      </c>
      <c r="G166" s="79">
        <v>34</v>
      </c>
      <c r="H166" s="79">
        <v>42</v>
      </c>
      <c r="I166" s="80">
        <v>0.28000000000000003</v>
      </c>
      <c r="J166" s="81">
        <v>0</v>
      </c>
      <c r="K166" s="82">
        <v>0</v>
      </c>
      <c r="L166" s="82">
        <v>0</v>
      </c>
      <c r="M166" s="82">
        <v>0</v>
      </c>
      <c r="N166" s="82">
        <v>0</v>
      </c>
      <c r="O166" s="81">
        <v>358</v>
      </c>
      <c r="P166" s="83">
        <v>4</v>
      </c>
      <c r="Q166" s="82">
        <v>4</v>
      </c>
      <c r="R166" s="82">
        <v>34</v>
      </c>
      <c r="S166" s="82">
        <v>1</v>
      </c>
      <c r="T166" s="81">
        <v>1533</v>
      </c>
      <c r="U166" s="82">
        <v>1</v>
      </c>
      <c r="V166" s="81">
        <v>0</v>
      </c>
      <c r="W166" s="83">
        <v>1</v>
      </c>
      <c r="X166" s="123">
        <f t="shared" si="4"/>
        <v>73.199999999999989</v>
      </c>
      <c r="Y166" s="134">
        <v>16</v>
      </c>
      <c r="Z166" s="84">
        <f t="shared" si="5"/>
        <v>4.5749999999999993</v>
      </c>
    </row>
    <row r="167" spans="1:26" x14ac:dyDescent="0.2">
      <c r="A167" s="106" t="s">
        <v>344</v>
      </c>
      <c r="B167" s="55" t="s">
        <v>105</v>
      </c>
      <c r="C167" s="55" t="s">
        <v>102</v>
      </c>
      <c r="D167" s="58"/>
      <c r="E167" s="58"/>
      <c r="F167" s="79">
        <v>999</v>
      </c>
      <c r="G167" s="79">
        <v>999</v>
      </c>
      <c r="H167" s="79">
        <v>999</v>
      </c>
      <c r="I167" s="80">
        <v>0.17</v>
      </c>
      <c r="J167" s="81">
        <v>0</v>
      </c>
      <c r="K167" s="82">
        <v>0</v>
      </c>
      <c r="L167" s="82">
        <v>0</v>
      </c>
      <c r="M167" s="82">
        <v>0</v>
      </c>
      <c r="N167" s="82">
        <v>0</v>
      </c>
      <c r="O167" s="81">
        <v>5</v>
      </c>
      <c r="P167" s="83">
        <v>0</v>
      </c>
      <c r="Q167" s="82">
        <v>38</v>
      </c>
      <c r="R167" s="82">
        <v>543</v>
      </c>
      <c r="S167" s="82">
        <v>3</v>
      </c>
      <c r="T167" s="81">
        <v>0</v>
      </c>
      <c r="U167" s="82">
        <v>0</v>
      </c>
      <c r="V167" s="81">
        <v>0</v>
      </c>
      <c r="W167" s="83">
        <v>0</v>
      </c>
      <c r="X167" s="123">
        <f t="shared" si="4"/>
        <v>72.8</v>
      </c>
      <c r="Y167" s="134">
        <v>16</v>
      </c>
      <c r="Z167" s="84">
        <f t="shared" si="5"/>
        <v>4.55</v>
      </c>
    </row>
    <row r="168" spans="1:26" x14ac:dyDescent="0.2">
      <c r="A168" s="106" t="s">
        <v>92</v>
      </c>
      <c r="B168" s="55" t="s">
        <v>107</v>
      </c>
      <c r="C168" s="55" t="s">
        <v>97</v>
      </c>
      <c r="D168" s="58"/>
      <c r="E168" s="58"/>
      <c r="F168" s="79">
        <v>229</v>
      </c>
      <c r="G168" s="79">
        <v>225</v>
      </c>
      <c r="H168" s="79">
        <v>231</v>
      </c>
      <c r="I168" s="80">
        <v>0.15</v>
      </c>
      <c r="J168" s="81">
        <v>0</v>
      </c>
      <c r="K168" s="82">
        <v>0</v>
      </c>
      <c r="L168" s="82">
        <v>0</v>
      </c>
      <c r="M168" s="82">
        <v>0</v>
      </c>
      <c r="N168" s="82">
        <v>0</v>
      </c>
      <c r="O168" s="81">
        <v>0</v>
      </c>
      <c r="P168" s="83">
        <v>0</v>
      </c>
      <c r="Q168" s="82">
        <v>57</v>
      </c>
      <c r="R168" s="82">
        <v>684</v>
      </c>
      <c r="S168" s="82">
        <v>1</v>
      </c>
      <c r="T168" s="81">
        <v>0</v>
      </c>
      <c r="U168" s="82">
        <v>0</v>
      </c>
      <c r="V168" s="81">
        <v>0</v>
      </c>
      <c r="W168" s="83">
        <v>1</v>
      </c>
      <c r="X168" s="123">
        <f t="shared" si="4"/>
        <v>72.400000000000006</v>
      </c>
      <c r="Y168" s="134">
        <v>15</v>
      </c>
      <c r="Z168" s="84">
        <f t="shared" si="5"/>
        <v>4.8266666666666671</v>
      </c>
    </row>
    <row r="169" spans="1:26" x14ac:dyDescent="0.2">
      <c r="A169" s="106" t="s">
        <v>289</v>
      </c>
      <c r="B169" s="55" t="s">
        <v>104</v>
      </c>
      <c r="C169" s="55" t="s">
        <v>50</v>
      </c>
      <c r="D169" s="58"/>
      <c r="E169" s="58"/>
      <c r="F169" s="79">
        <v>109</v>
      </c>
      <c r="G169" s="79">
        <v>132</v>
      </c>
      <c r="H169" s="79">
        <v>148</v>
      </c>
      <c r="I169" s="80">
        <v>0.17</v>
      </c>
      <c r="J169" s="81">
        <v>0</v>
      </c>
      <c r="K169" s="82">
        <v>0</v>
      </c>
      <c r="L169" s="82">
        <v>0</v>
      </c>
      <c r="M169" s="82">
        <v>0</v>
      </c>
      <c r="N169" s="82">
        <v>0</v>
      </c>
      <c r="O169" s="81">
        <v>410</v>
      </c>
      <c r="P169" s="83">
        <v>2</v>
      </c>
      <c r="Q169" s="82">
        <v>19</v>
      </c>
      <c r="R169" s="82">
        <v>244</v>
      </c>
      <c r="S169" s="82">
        <v>0</v>
      </c>
      <c r="T169" s="81">
        <v>0</v>
      </c>
      <c r="U169" s="82">
        <v>0</v>
      </c>
      <c r="V169" s="81">
        <v>0</v>
      </c>
      <c r="W169" s="83">
        <v>3</v>
      </c>
      <c r="X169" s="123">
        <f t="shared" si="4"/>
        <v>71.400000000000006</v>
      </c>
      <c r="Y169" s="134">
        <v>14</v>
      </c>
      <c r="Z169" s="84">
        <f t="shared" si="5"/>
        <v>5.1000000000000005</v>
      </c>
    </row>
    <row r="170" spans="1:26" x14ac:dyDescent="0.2">
      <c r="A170" s="106" t="s">
        <v>147</v>
      </c>
      <c r="B170" s="55" t="s">
        <v>107</v>
      </c>
      <c r="C170" s="55" t="s">
        <v>52</v>
      </c>
      <c r="D170" s="58"/>
      <c r="E170" s="58"/>
      <c r="F170" s="79">
        <v>148</v>
      </c>
      <c r="G170" s="79">
        <v>145</v>
      </c>
      <c r="H170" s="79">
        <v>127</v>
      </c>
      <c r="I170" s="80">
        <v>0.01</v>
      </c>
      <c r="J170" s="81">
        <v>0</v>
      </c>
      <c r="K170" s="82">
        <v>0</v>
      </c>
      <c r="L170" s="82">
        <v>0</v>
      </c>
      <c r="M170" s="82">
        <v>0</v>
      </c>
      <c r="N170" s="82">
        <v>0</v>
      </c>
      <c r="O170" s="81">
        <v>0</v>
      </c>
      <c r="P170" s="83">
        <v>0</v>
      </c>
      <c r="Q170" s="82">
        <v>59</v>
      </c>
      <c r="R170" s="82">
        <v>567</v>
      </c>
      <c r="S170" s="82">
        <v>3</v>
      </c>
      <c r="T170" s="81">
        <v>0</v>
      </c>
      <c r="U170" s="82">
        <v>0</v>
      </c>
      <c r="V170" s="81">
        <v>0</v>
      </c>
      <c r="W170" s="83">
        <v>2</v>
      </c>
      <c r="X170" s="123">
        <f t="shared" si="4"/>
        <v>70.7</v>
      </c>
      <c r="Y170" s="134">
        <v>14</v>
      </c>
      <c r="Z170" s="84">
        <f t="shared" si="5"/>
        <v>5.05</v>
      </c>
    </row>
    <row r="171" spans="1:26" x14ac:dyDescent="0.2">
      <c r="A171" s="106" t="s">
        <v>423</v>
      </c>
      <c r="B171" s="55" t="s">
        <v>107</v>
      </c>
      <c r="C171" s="55" t="s">
        <v>19</v>
      </c>
      <c r="D171" s="58"/>
      <c r="E171" s="58"/>
      <c r="F171" s="79">
        <v>181</v>
      </c>
      <c r="G171" s="79">
        <v>164</v>
      </c>
      <c r="H171" s="79">
        <v>142</v>
      </c>
      <c r="I171" s="80">
        <v>0.26</v>
      </c>
      <c r="J171" s="81">
        <v>0</v>
      </c>
      <c r="K171" s="82">
        <v>0</v>
      </c>
      <c r="L171" s="82">
        <v>0</v>
      </c>
      <c r="M171" s="82">
        <v>0</v>
      </c>
      <c r="N171" s="82">
        <v>0</v>
      </c>
      <c r="O171" s="81">
        <v>5</v>
      </c>
      <c r="P171" s="83">
        <v>0</v>
      </c>
      <c r="Q171" s="82">
        <v>45</v>
      </c>
      <c r="R171" s="82">
        <v>521</v>
      </c>
      <c r="S171" s="82">
        <v>3</v>
      </c>
      <c r="T171" s="81">
        <v>0</v>
      </c>
      <c r="U171" s="82">
        <v>0</v>
      </c>
      <c r="V171" s="81">
        <v>0</v>
      </c>
      <c r="W171" s="83">
        <v>0</v>
      </c>
      <c r="X171" s="123">
        <f t="shared" si="4"/>
        <v>70.599999999999994</v>
      </c>
      <c r="Y171" s="134">
        <v>16</v>
      </c>
      <c r="Z171" s="84">
        <f t="shared" si="5"/>
        <v>4.4124999999999996</v>
      </c>
    </row>
    <row r="172" spans="1:26" x14ac:dyDescent="0.2">
      <c r="A172" s="106" t="s">
        <v>447</v>
      </c>
      <c r="B172" s="55" t="s">
        <v>104</v>
      </c>
      <c r="C172" s="55" t="s">
        <v>50</v>
      </c>
      <c r="D172" s="58"/>
      <c r="E172" s="58"/>
      <c r="F172" s="79">
        <v>999</v>
      </c>
      <c r="G172" s="79">
        <v>999</v>
      </c>
      <c r="H172" s="79">
        <v>999</v>
      </c>
      <c r="I172" s="80">
        <v>0.05</v>
      </c>
      <c r="J172" s="81">
        <v>0</v>
      </c>
      <c r="K172" s="82">
        <v>0</v>
      </c>
      <c r="L172" s="82">
        <v>0</v>
      </c>
      <c r="M172" s="82">
        <v>0</v>
      </c>
      <c r="N172" s="82">
        <v>0</v>
      </c>
      <c r="O172" s="81">
        <v>356</v>
      </c>
      <c r="P172" s="83">
        <v>4</v>
      </c>
      <c r="Q172" s="82">
        <v>17</v>
      </c>
      <c r="R172" s="82">
        <v>106</v>
      </c>
      <c r="S172" s="82">
        <v>0</v>
      </c>
      <c r="T172" s="81">
        <v>405</v>
      </c>
      <c r="U172" s="82">
        <v>0</v>
      </c>
      <c r="V172" s="81">
        <v>0</v>
      </c>
      <c r="W172" s="83">
        <v>0</v>
      </c>
      <c r="X172" s="123">
        <f t="shared" si="4"/>
        <v>70.2</v>
      </c>
      <c r="Y172" s="134">
        <v>14</v>
      </c>
      <c r="Z172" s="84">
        <f t="shared" si="5"/>
        <v>5.0142857142857142</v>
      </c>
    </row>
    <row r="173" spans="1:26" x14ac:dyDescent="0.2">
      <c r="A173" s="106" t="s">
        <v>444</v>
      </c>
      <c r="B173" s="55" t="s">
        <v>105</v>
      </c>
      <c r="C173" s="55" t="s">
        <v>51</v>
      </c>
      <c r="D173" s="58"/>
      <c r="E173" s="58"/>
      <c r="F173" s="79">
        <v>999</v>
      </c>
      <c r="G173" s="79">
        <v>999</v>
      </c>
      <c r="H173" s="79">
        <v>999</v>
      </c>
      <c r="I173" s="80">
        <v>0.08</v>
      </c>
      <c r="J173" s="81">
        <v>0</v>
      </c>
      <c r="K173" s="82">
        <v>0</v>
      </c>
      <c r="L173" s="82">
        <v>0</v>
      </c>
      <c r="M173" s="82">
        <v>0</v>
      </c>
      <c r="N173" s="82">
        <v>0</v>
      </c>
      <c r="O173" s="81">
        <v>0</v>
      </c>
      <c r="P173" s="83">
        <v>0</v>
      </c>
      <c r="Q173" s="82">
        <v>39</v>
      </c>
      <c r="R173" s="82">
        <v>567</v>
      </c>
      <c r="S173" s="82">
        <v>2</v>
      </c>
      <c r="T173" s="81">
        <v>36</v>
      </c>
      <c r="U173" s="82">
        <v>0</v>
      </c>
      <c r="V173" s="81">
        <v>0</v>
      </c>
      <c r="W173" s="83">
        <v>0</v>
      </c>
      <c r="X173" s="123">
        <f t="shared" si="4"/>
        <v>68.7</v>
      </c>
      <c r="Y173" s="134">
        <v>13</v>
      </c>
      <c r="Z173" s="84">
        <f t="shared" si="5"/>
        <v>5.2846153846153845</v>
      </c>
    </row>
    <row r="174" spans="1:26" x14ac:dyDescent="0.2">
      <c r="A174" s="106" t="s">
        <v>453</v>
      </c>
      <c r="B174" s="55" t="s">
        <v>105</v>
      </c>
      <c r="C174" s="55" t="s">
        <v>174</v>
      </c>
      <c r="D174" s="58"/>
      <c r="E174" s="58"/>
      <c r="F174" s="79">
        <v>999</v>
      </c>
      <c r="G174" s="79">
        <v>999</v>
      </c>
      <c r="H174" s="79">
        <v>999</v>
      </c>
      <c r="I174" s="80">
        <v>0.21</v>
      </c>
      <c r="J174" s="81">
        <v>0</v>
      </c>
      <c r="K174" s="82">
        <v>0</v>
      </c>
      <c r="L174" s="82">
        <v>0</v>
      </c>
      <c r="M174" s="82">
        <v>0</v>
      </c>
      <c r="N174" s="82">
        <v>0</v>
      </c>
      <c r="O174" s="81">
        <v>9</v>
      </c>
      <c r="P174" s="83">
        <v>0</v>
      </c>
      <c r="Q174" s="82">
        <v>32</v>
      </c>
      <c r="R174" s="82">
        <v>436</v>
      </c>
      <c r="S174" s="82">
        <v>4</v>
      </c>
      <c r="T174" s="81">
        <v>0</v>
      </c>
      <c r="U174" s="82">
        <v>0</v>
      </c>
      <c r="V174" s="81">
        <v>0</v>
      </c>
      <c r="W174" s="83">
        <v>0</v>
      </c>
      <c r="X174" s="123">
        <f t="shared" si="4"/>
        <v>68.5</v>
      </c>
      <c r="Y174" s="134">
        <v>15</v>
      </c>
      <c r="Z174" s="84">
        <f t="shared" si="5"/>
        <v>4.5666666666666664</v>
      </c>
    </row>
    <row r="175" spans="1:26" x14ac:dyDescent="0.2">
      <c r="A175" s="106" t="s">
        <v>360</v>
      </c>
      <c r="B175" s="55" t="s">
        <v>105</v>
      </c>
      <c r="C175" s="55" t="s">
        <v>49</v>
      </c>
      <c r="D175" s="58"/>
      <c r="E175" s="58"/>
      <c r="F175" s="79">
        <v>999</v>
      </c>
      <c r="G175" s="79">
        <v>999</v>
      </c>
      <c r="H175" s="79">
        <v>999</v>
      </c>
      <c r="I175" s="80">
        <v>0.16</v>
      </c>
      <c r="J175" s="81">
        <v>0</v>
      </c>
      <c r="K175" s="82">
        <v>0</v>
      </c>
      <c r="L175" s="82">
        <v>0</v>
      </c>
      <c r="M175" s="82">
        <v>0</v>
      </c>
      <c r="N175" s="82">
        <v>0</v>
      </c>
      <c r="O175" s="81">
        <v>0</v>
      </c>
      <c r="P175" s="83">
        <v>0</v>
      </c>
      <c r="Q175" s="82">
        <v>41</v>
      </c>
      <c r="R175" s="82">
        <v>443</v>
      </c>
      <c r="S175" s="82">
        <v>4</v>
      </c>
      <c r="T175" s="81">
        <v>0</v>
      </c>
      <c r="U175" s="82">
        <v>0</v>
      </c>
      <c r="V175" s="81">
        <v>0</v>
      </c>
      <c r="W175" s="83">
        <v>0</v>
      </c>
      <c r="X175" s="123">
        <f t="shared" si="4"/>
        <v>68.3</v>
      </c>
      <c r="Y175" s="134">
        <v>12</v>
      </c>
      <c r="Z175" s="84">
        <f t="shared" si="5"/>
        <v>5.6916666666666664</v>
      </c>
    </row>
    <row r="176" spans="1:26" x14ac:dyDescent="0.2">
      <c r="A176" s="106" t="s">
        <v>156</v>
      </c>
      <c r="B176" s="55" t="s">
        <v>107</v>
      </c>
      <c r="C176" s="55" t="s">
        <v>54</v>
      </c>
      <c r="D176" s="58"/>
      <c r="E176" s="58"/>
      <c r="F176" s="79">
        <v>271</v>
      </c>
      <c r="G176" s="79">
        <v>300</v>
      </c>
      <c r="H176" s="79">
        <v>300</v>
      </c>
      <c r="I176" s="80">
        <v>0.16</v>
      </c>
      <c r="J176" s="81">
        <v>0</v>
      </c>
      <c r="K176" s="82">
        <v>0</v>
      </c>
      <c r="L176" s="82">
        <v>0</v>
      </c>
      <c r="M176" s="82">
        <v>0</v>
      </c>
      <c r="N176" s="82">
        <v>0</v>
      </c>
      <c r="O176" s="81">
        <v>0</v>
      </c>
      <c r="P176" s="83">
        <v>0</v>
      </c>
      <c r="Q176" s="82">
        <v>49</v>
      </c>
      <c r="R176" s="82">
        <v>501</v>
      </c>
      <c r="S176" s="82">
        <v>3</v>
      </c>
      <c r="T176" s="81">
        <v>0</v>
      </c>
      <c r="U176" s="82">
        <v>0</v>
      </c>
      <c r="V176" s="81">
        <v>0</v>
      </c>
      <c r="W176" s="83">
        <v>0</v>
      </c>
      <c r="X176" s="123">
        <f t="shared" si="4"/>
        <v>68.099999999999994</v>
      </c>
      <c r="Y176" s="134">
        <v>16</v>
      </c>
      <c r="Z176" s="84">
        <f t="shared" si="5"/>
        <v>4.2562499999999996</v>
      </c>
    </row>
    <row r="177" spans="1:26" x14ac:dyDescent="0.2">
      <c r="A177" s="106" t="s">
        <v>312</v>
      </c>
      <c r="B177" s="55" t="s">
        <v>104</v>
      </c>
      <c r="C177" s="55" t="s">
        <v>56</v>
      </c>
      <c r="D177" s="58"/>
      <c r="E177" s="58"/>
      <c r="F177" s="79">
        <v>139</v>
      </c>
      <c r="G177" s="79">
        <v>160</v>
      </c>
      <c r="H177" s="79">
        <v>169</v>
      </c>
      <c r="I177" s="80">
        <v>0.28000000000000003</v>
      </c>
      <c r="J177" s="81">
        <v>0</v>
      </c>
      <c r="K177" s="82">
        <v>0</v>
      </c>
      <c r="L177" s="82">
        <v>0</v>
      </c>
      <c r="M177" s="82">
        <v>0</v>
      </c>
      <c r="N177" s="82">
        <v>0</v>
      </c>
      <c r="O177" s="81">
        <v>325</v>
      </c>
      <c r="P177" s="83">
        <v>4</v>
      </c>
      <c r="Q177" s="82">
        <v>15</v>
      </c>
      <c r="R177" s="82">
        <v>156</v>
      </c>
      <c r="S177" s="82">
        <v>0</v>
      </c>
      <c r="T177" s="81">
        <v>0</v>
      </c>
      <c r="U177" s="82">
        <v>0</v>
      </c>
      <c r="V177" s="81">
        <v>0</v>
      </c>
      <c r="W177" s="83">
        <v>2</v>
      </c>
      <c r="X177" s="123">
        <f t="shared" si="4"/>
        <v>68.099999999999994</v>
      </c>
      <c r="Y177" s="134">
        <v>12</v>
      </c>
      <c r="Z177" s="84">
        <f t="shared" si="5"/>
        <v>5.6749999999999998</v>
      </c>
    </row>
    <row r="178" spans="1:26" x14ac:dyDescent="0.2">
      <c r="A178" s="106" t="s">
        <v>297</v>
      </c>
      <c r="B178" s="55" t="s">
        <v>107</v>
      </c>
      <c r="C178" s="55" t="s">
        <v>14</v>
      </c>
      <c r="D178" s="58"/>
      <c r="E178" s="58"/>
      <c r="F178" s="79">
        <v>224</v>
      </c>
      <c r="G178" s="79">
        <v>255</v>
      </c>
      <c r="H178" s="79">
        <v>260</v>
      </c>
      <c r="I178" s="80">
        <v>7.0000000000000007E-2</v>
      </c>
      <c r="J178" s="81">
        <v>0</v>
      </c>
      <c r="K178" s="82">
        <v>0</v>
      </c>
      <c r="L178" s="82">
        <v>0</v>
      </c>
      <c r="M178" s="82">
        <v>0</v>
      </c>
      <c r="N178" s="82">
        <v>0</v>
      </c>
      <c r="O178" s="81">
        <v>0</v>
      </c>
      <c r="P178" s="83">
        <v>0</v>
      </c>
      <c r="Q178" s="82">
        <v>52</v>
      </c>
      <c r="R178" s="82">
        <v>555</v>
      </c>
      <c r="S178" s="82">
        <v>2</v>
      </c>
      <c r="T178" s="81">
        <v>0</v>
      </c>
      <c r="U178" s="82">
        <v>0</v>
      </c>
      <c r="V178" s="81">
        <v>0</v>
      </c>
      <c r="W178" s="83">
        <v>0</v>
      </c>
      <c r="X178" s="123">
        <f t="shared" si="4"/>
        <v>67.5</v>
      </c>
      <c r="Y178" s="134">
        <v>16</v>
      </c>
      <c r="Z178" s="84">
        <f t="shared" si="5"/>
        <v>4.21875</v>
      </c>
    </row>
    <row r="179" spans="1:26" x14ac:dyDescent="0.2">
      <c r="A179" s="106" t="s">
        <v>70</v>
      </c>
      <c r="B179" s="55" t="s">
        <v>107</v>
      </c>
      <c r="C179" s="55" t="s">
        <v>174</v>
      </c>
      <c r="D179" s="58"/>
      <c r="E179" s="58"/>
      <c r="F179" s="79">
        <v>270</v>
      </c>
      <c r="G179" s="79">
        <v>300</v>
      </c>
      <c r="H179" s="79">
        <v>300</v>
      </c>
      <c r="I179" s="80">
        <v>0.13</v>
      </c>
      <c r="J179" s="81">
        <v>0</v>
      </c>
      <c r="K179" s="82">
        <v>0</v>
      </c>
      <c r="L179" s="82">
        <v>0</v>
      </c>
      <c r="M179" s="82">
        <v>0</v>
      </c>
      <c r="N179" s="82">
        <v>0</v>
      </c>
      <c r="O179" s="81">
        <v>0</v>
      </c>
      <c r="P179" s="83">
        <v>0</v>
      </c>
      <c r="Q179" s="82">
        <v>47</v>
      </c>
      <c r="R179" s="82">
        <v>435</v>
      </c>
      <c r="S179" s="82">
        <v>4</v>
      </c>
      <c r="T179" s="81">
        <v>0</v>
      </c>
      <c r="U179" s="82">
        <v>0</v>
      </c>
      <c r="V179" s="81">
        <v>0</v>
      </c>
      <c r="W179" s="83">
        <v>0</v>
      </c>
      <c r="X179" s="123">
        <f t="shared" si="4"/>
        <v>67.5</v>
      </c>
      <c r="Y179" s="134">
        <v>16</v>
      </c>
      <c r="Z179" s="84">
        <f t="shared" si="5"/>
        <v>4.21875</v>
      </c>
    </row>
    <row r="180" spans="1:26" x14ac:dyDescent="0.2">
      <c r="A180" s="106" t="s">
        <v>304</v>
      </c>
      <c r="B180" s="55" t="s">
        <v>105</v>
      </c>
      <c r="C180" s="55" t="s">
        <v>31</v>
      </c>
      <c r="D180" s="58"/>
      <c r="E180" s="58"/>
      <c r="F180" s="79">
        <v>105</v>
      </c>
      <c r="G180" s="79">
        <v>102</v>
      </c>
      <c r="H180" s="79">
        <v>92</v>
      </c>
      <c r="I180" s="80">
        <v>0.04</v>
      </c>
      <c r="J180" s="81">
        <v>0</v>
      </c>
      <c r="K180" s="82">
        <v>0</v>
      </c>
      <c r="L180" s="82">
        <v>0</v>
      </c>
      <c r="M180" s="82">
        <v>0</v>
      </c>
      <c r="N180" s="82">
        <v>0</v>
      </c>
      <c r="O180" s="81">
        <v>0</v>
      </c>
      <c r="P180" s="83">
        <v>0</v>
      </c>
      <c r="Q180" s="82">
        <v>45</v>
      </c>
      <c r="R180" s="82">
        <v>562</v>
      </c>
      <c r="S180" s="82">
        <v>2</v>
      </c>
      <c r="T180" s="81">
        <v>0</v>
      </c>
      <c r="U180" s="82">
        <v>0</v>
      </c>
      <c r="V180" s="81">
        <v>0</v>
      </c>
      <c r="W180" s="83">
        <v>1</v>
      </c>
      <c r="X180" s="123">
        <f t="shared" si="4"/>
        <v>66.2</v>
      </c>
      <c r="Y180" s="134">
        <v>16</v>
      </c>
      <c r="Z180" s="84">
        <f t="shared" si="5"/>
        <v>4.1375000000000002</v>
      </c>
    </row>
    <row r="181" spans="1:26" x14ac:dyDescent="0.2">
      <c r="A181" s="106" t="s">
        <v>450</v>
      </c>
      <c r="B181" s="55" t="s">
        <v>104</v>
      </c>
      <c r="C181" s="55" t="s">
        <v>42</v>
      </c>
      <c r="D181" s="58"/>
      <c r="E181" s="58"/>
      <c r="F181" s="79">
        <v>999</v>
      </c>
      <c r="G181" s="79">
        <v>999</v>
      </c>
      <c r="H181" s="79">
        <v>999</v>
      </c>
      <c r="I181" s="80">
        <v>0.13</v>
      </c>
      <c r="J181" s="81">
        <v>0</v>
      </c>
      <c r="K181" s="82">
        <v>0</v>
      </c>
      <c r="L181" s="82">
        <v>0</v>
      </c>
      <c r="M181" s="82">
        <v>0</v>
      </c>
      <c r="N181" s="82">
        <v>0</v>
      </c>
      <c r="O181" s="81">
        <v>311</v>
      </c>
      <c r="P181" s="83">
        <v>3</v>
      </c>
      <c r="Q181" s="82">
        <v>15</v>
      </c>
      <c r="R181" s="82">
        <v>108</v>
      </c>
      <c r="S181" s="82">
        <v>1</v>
      </c>
      <c r="T181" s="81">
        <v>0</v>
      </c>
      <c r="U181" s="82">
        <v>0</v>
      </c>
      <c r="V181" s="81">
        <v>0</v>
      </c>
      <c r="W181" s="83">
        <v>0</v>
      </c>
      <c r="X181" s="123">
        <f t="shared" si="4"/>
        <v>65.900000000000006</v>
      </c>
      <c r="Y181" s="134">
        <v>16</v>
      </c>
      <c r="Z181" s="84">
        <f t="shared" si="5"/>
        <v>4.1187500000000004</v>
      </c>
    </row>
    <row r="182" spans="1:26" x14ac:dyDescent="0.2">
      <c r="A182" s="106" t="s">
        <v>347</v>
      </c>
      <c r="B182" s="55" t="s">
        <v>107</v>
      </c>
      <c r="C182" s="55" t="s">
        <v>14</v>
      </c>
      <c r="D182" s="58"/>
      <c r="E182" s="58"/>
      <c r="F182" s="79">
        <v>263</v>
      </c>
      <c r="G182" s="79">
        <v>324</v>
      </c>
      <c r="H182" s="79">
        <v>291</v>
      </c>
      <c r="I182" s="80">
        <v>0.18</v>
      </c>
      <c r="J182" s="81">
        <v>0</v>
      </c>
      <c r="K182" s="82">
        <v>0</v>
      </c>
      <c r="L182" s="82">
        <v>0</v>
      </c>
      <c r="M182" s="82">
        <v>0</v>
      </c>
      <c r="N182" s="82">
        <v>0</v>
      </c>
      <c r="O182" s="81">
        <v>0</v>
      </c>
      <c r="P182" s="83">
        <v>0</v>
      </c>
      <c r="Q182" s="82">
        <v>41</v>
      </c>
      <c r="R182" s="82">
        <v>356</v>
      </c>
      <c r="S182" s="82">
        <v>5</v>
      </c>
      <c r="T182" s="81">
        <v>0</v>
      </c>
      <c r="U182" s="82">
        <v>0</v>
      </c>
      <c r="V182" s="81">
        <v>0</v>
      </c>
      <c r="W182" s="83">
        <v>0</v>
      </c>
      <c r="X182" s="123">
        <f t="shared" si="4"/>
        <v>65.599999999999994</v>
      </c>
      <c r="Y182" s="134">
        <v>16</v>
      </c>
      <c r="Z182" s="84">
        <f t="shared" si="5"/>
        <v>4.0999999999999996</v>
      </c>
    </row>
    <row r="183" spans="1:26" x14ac:dyDescent="0.2">
      <c r="A183" s="106" t="s">
        <v>446</v>
      </c>
      <c r="B183" s="55" t="s">
        <v>105</v>
      </c>
      <c r="C183" s="55" t="s">
        <v>102</v>
      </c>
      <c r="D183" s="58"/>
      <c r="E183" s="58"/>
      <c r="F183" s="79">
        <v>999</v>
      </c>
      <c r="G183" s="79">
        <v>999</v>
      </c>
      <c r="H183" s="79">
        <v>999</v>
      </c>
      <c r="I183" s="80">
        <v>0.08</v>
      </c>
      <c r="J183" s="81">
        <v>0</v>
      </c>
      <c r="K183" s="82">
        <v>1</v>
      </c>
      <c r="L183" s="82">
        <v>0</v>
      </c>
      <c r="M183" s="82">
        <v>0</v>
      </c>
      <c r="N183" s="82">
        <v>0</v>
      </c>
      <c r="O183" s="81">
        <v>25</v>
      </c>
      <c r="P183" s="83">
        <v>0</v>
      </c>
      <c r="Q183" s="82">
        <v>48</v>
      </c>
      <c r="R183" s="82">
        <v>510</v>
      </c>
      <c r="S183" s="82">
        <v>2</v>
      </c>
      <c r="T183" s="81">
        <v>0</v>
      </c>
      <c r="U183" s="82">
        <v>0</v>
      </c>
      <c r="V183" s="81">
        <v>0</v>
      </c>
      <c r="W183" s="83">
        <v>0</v>
      </c>
      <c r="X183" s="123">
        <f t="shared" si="4"/>
        <v>65.5</v>
      </c>
      <c r="Y183" s="134">
        <v>16</v>
      </c>
      <c r="Z183" s="84">
        <f t="shared" si="5"/>
        <v>4.09375</v>
      </c>
    </row>
    <row r="184" spans="1:26" x14ac:dyDescent="0.2">
      <c r="A184" s="106" t="s">
        <v>126</v>
      </c>
      <c r="B184" s="55" t="s">
        <v>105</v>
      </c>
      <c r="C184" s="55" t="s">
        <v>22</v>
      </c>
      <c r="D184" s="58"/>
      <c r="E184" s="58"/>
      <c r="F184" s="79">
        <v>182</v>
      </c>
      <c r="G184" s="79">
        <v>187</v>
      </c>
      <c r="H184" s="79">
        <v>194</v>
      </c>
      <c r="I184" s="80">
        <v>0.17</v>
      </c>
      <c r="J184" s="81">
        <v>0</v>
      </c>
      <c r="K184" s="82">
        <v>0</v>
      </c>
      <c r="L184" s="82">
        <v>0</v>
      </c>
      <c r="M184" s="82">
        <v>0</v>
      </c>
      <c r="N184" s="82">
        <v>0</v>
      </c>
      <c r="O184" s="81">
        <v>6</v>
      </c>
      <c r="P184" s="83">
        <v>0</v>
      </c>
      <c r="Q184" s="82">
        <v>30</v>
      </c>
      <c r="R184" s="82">
        <v>406</v>
      </c>
      <c r="S184" s="82">
        <v>1</v>
      </c>
      <c r="T184" s="81">
        <v>1508</v>
      </c>
      <c r="U184" s="82">
        <v>3</v>
      </c>
      <c r="V184" s="81">
        <v>0</v>
      </c>
      <c r="W184" s="83">
        <v>0</v>
      </c>
      <c r="X184" s="123">
        <f t="shared" si="4"/>
        <v>65.2</v>
      </c>
      <c r="Y184" s="134">
        <v>16</v>
      </c>
      <c r="Z184" s="84">
        <f t="shared" si="5"/>
        <v>4.0750000000000002</v>
      </c>
    </row>
    <row r="185" spans="1:26" x14ac:dyDescent="0.2">
      <c r="A185" s="106" t="s">
        <v>151</v>
      </c>
      <c r="B185" s="55" t="s">
        <v>107</v>
      </c>
      <c r="C185" s="55" t="s">
        <v>96</v>
      </c>
      <c r="D185" s="58"/>
      <c r="E185" s="58"/>
      <c r="F185" s="79">
        <v>267</v>
      </c>
      <c r="G185" s="79">
        <v>300</v>
      </c>
      <c r="H185" s="79">
        <v>300</v>
      </c>
      <c r="I185" s="80">
        <v>0.09</v>
      </c>
      <c r="J185" s="81">
        <v>0</v>
      </c>
      <c r="K185" s="82">
        <v>0</v>
      </c>
      <c r="L185" s="82">
        <v>0</v>
      </c>
      <c r="M185" s="82">
        <v>0</v>
      </c>
      <c r="N185" s="82">
        <v>0</v>
      </c>
      <c r="O185" s="81">
        <v>0</v>
      </c>
      <c r="P185" s="83">
        <v>0</v>
      </c>
      <c r="Q185" s="82">
        <v>41</v>
      </c>
      <c r="R185" s="82">
        <v>332</v>
      </c>
      <c r="S185" s="82">
        <v>5</v>
      </c>
      <c r="T185" s="81">
        <v>0</v>
      </c>
      <c r="U185" s="82">
        <v>0</v>
      </c>
      <c r="V185" s="81">
        <v>1</v>
      </c>
      <c r="W185" s="83">
        <v>0</v>
      </c>
      <c r="X185" s="123">
        <f t="shared" si="4"/>
        <v>65.2</v>
      </c>
      <c r="Y185" s="134">
        <v>16</v>
      </c>
      <c r="Z185" s="84">
        <f t="shared" si="5"/>
        <v>4.0750000000000002</v>
      </c>
    </row>
    <row r="186" spans="1:26" x14ac:dyDescent="0.2">
      <c r="A186" s="106" t="s">
        <v>338</v>
      </c>
      <c r="B186" s="55" t="s">
        <v>105</v>
      </c>
      <c r="C186" s="55" t="s">
        <v>50</v>
      </c>
      <c r="D186" s="58"/>
      <c r="E186" s="58"/>
      <c r="F186" s="79">
        <v>112</v>
      </c>
      <c r="G186" s="79">
        <v>109</v>
      </c>
      <c r="H186" s="79">
        <v>107</v>
      </c>
      <c r="I186" s="80">
        <v>0.04</v>
      </c>
      <c r="J186" s="81">
        <v>0</v>
      </c>
      <c r="K186" s="82">
        <v>0</v>
      </c>
      <c r="L186" s="82">
        <v>0</v>
      </c>
      <c r="M186" s="82">
        <v>0</v>
      </c>
      <c r="N186" s="82">
        <v>0</v>
      </c>
      <c r="O186" s="81">
        <v>4</v>
      </c>
      <c r="P186" s="83">
        <v>0</v>
      </c>
      <c r="Q186" s="82">
        <v>44</v>
      </c>
      <c r="R186" s="82">
        <v>626</v>
      </c>
      <c r="S186" s="82">
        <v>1</v>
      </c>
      <c r="T186" s="81">
        <v>120</v>
      </c>
      <c r="U186" s="82">
        <v>0</v>
      </c>
      <c r="V186" s="81">
        <v>0</v>
      </c>
      <c r="W186" s="83">
        <v>2</v>
      </c>
      <c r="X186" s="123">
        <f t="shared" si="4"/>
        <v>65</v>
      </c>
      <c r="Y186" s="134">
        <v>16</v>
      </c>
      <c r="Z186" s="84">
        <f t="shared" si="5"/>
        <v>4.0625</v>
      </c>
    </row>
    <row r="187" spans="1:26" x14ac:dyDescent="0.2">
      <c r="A187" s="106" t="s">
        <v>354</v>
      </c>
      <c r="B187" s="55" t="s">
        <v>105</v>
      </c>
      <c r="C187" s="55" t="s">
        <v>97</v>
      </c>
      <c r="D187" s="58"/>
      <c r="E187" s="58"/>
      <c r="F187" s="79">
        <v>218</v>
      </c>
      <c r="G187" s="79">
        <v>280</v>
      </c>
      <c r="H187" s="79">
        <v>241</v>
      </c>
      <c r="I187" s="80">
        <v>0.05</v>
      </c>
      <c r="J187" s="81">
        <v>0</v>
      </c>
      <c r="K187" s="82">
        <v>0</v>
      </c>
      <c r="L187" s="82">
        <v>0</v>
      </c>
      <c r="M187" s="82">
        <v>0</v>
      </c>
      <c r="N187" s="82">
        <v>0</v>
      </c>
      <c r="O187" s="81">
        <v>0</v>
      </c>
      <c r="P187" s="83">
        <v>0</v>
      </c>
      <c r="Q187" s="82">
        <v>53</v>
      </c>
      <c r="R187" s="82">
        <v>648</v>
      </c>
      <c r="S187" s="82">
        <v>0</v>
      </c>
      <c r="T187" s="81">
        <v>0</v>
      </c>
      <c r="U187" s="82">
        <v>0</v>
      </c>
      <c r="V187" s="81">
        <v>0</v>
      </c>
      <c r="W187" s="83">
        <v>0</v>
      </c>
      <c r="X187" s="123">
        <f t="shared" si="4"/>
        <v>64.8</v>
      </c>
      <c r="Y187" s="134">
        <v>14</v>
      </c>
      <c r="Z187" s="84">
        <f t="shared" si="5"/>
        <v>4.6285714285714281</v>
      </c>
    </row>
    <row r="188" spans="1:26" x14ac:dyDescent="0.2">
      <c r="A188" s="106" t="s">
        <v>407</v>
      </c>
      <c r="B188" s="55" t="s">
        <v>104</v>
      </c>
      <c r="C188" s="55" t="s">
        <v>22</v>
      </c>
      <c r="D188" s="58"/>
      <c r="E188" s="58"/>
      <c r="F188" s="79">
        <v>101</v>
      </c>
      <c r="G188" s="79">
        <v>96</v>
      </c>
      <c r="H188" s="79">
        <v>108</v>
      </c>
      <c r="I188" s="80">
        <v>0.06</v>
      </c>
      <c r="J188" s="81">
        <v>0</v>
      </c>
      <c r="K188" s="82">
        <v>0</v>
      </c>
      <c r="L188" s="82">
        <v>0</v>
      </c>
      <c r="M188" s="82">
        <v>0</v>
      </c>
      <c r="N188" s="82">
        <v>0</v>
      </c>
      <c r="O188" s="81">
        <v>532</v>
      </c>
      <c r="P188" s="83">
        <v>1</v>
      </c>
      <c r="Q188" s="82">
        <v>7</v>
      </c>
      <c r="R188" s="82">
        <v>47</v>
      </c>
      <c r="S188" s="82">
        <v>0</v>
      </c>
      <c r="T188" s="81">
        <v>0</v>
      </c>
      <c r="U188" s="82">
        <v>0</v>
      </c>
      <c r="V188" s="81">
        <v>0</v>
      </c>
      <c r="W188" s="83">
        <v>0</v>
      </c>
      <c r="X188" s="123">
        <f t="shared" si="4"/>
        <v>63.900000000000006</v>
      </c>
      <c r="Y188" s="134">
        <v>16</v>
      </c>
      <c r="Z188" s="84">
        <f t="shared" si="5"/>
        <v>3.9937500000000004</v>
      </c>
    </row>
    <row r="189" spans="1:26" x14ac:dyDescent="0.2">
      <c r="A189" s="106" t="s">
        <v>311</v>
      </c>
      <c r="B189" s="55" t="s">
        <v>105</v>
      </c>
      <c r="C189" s="55" t="s">
        <v>53</v>
      </c>
      <c r="D189" s="58"/>
      <c r="E189" s="58"/>
      <c r="F189" s="79">
        <v>999</v>
      </c>
      <c r="G189" s="79">
        <v>999</v>
      </c>
      <c r="H189" s="79">
        <v>999</v>
      </c>
      <c r="I189" s="80">
        <v>0.21</v>
      </c>
      <c r="J189" s="81">
        <v>0</v>
      </c>
      <c r="K189" s="82">
        <v>0</v>
      </c>
      <c r="L189" s="82">
        <v>0</v>
      </c>
      <c r="M189" s="82">
        <v>0</v>
      </c>
      <c r="N189" s="82">
        <v>0</v>
      </c>
      <c r="O189" s="81">
        <v>16</v>
      </c>
      <c r="P189" s="83">
        <v>0</v>
      </c>
      <c r="Q189" s="82">
        <v>33</v>
      </c>
      <c r="R189" s="82">
        <v>383</v>
      </c>
      <c r="S189" s="82">
        <v>4</v>
      </c>
      <c r="T189" s="81">
        <v>0</v>
      </c>
      <c r="U189" s="82">
        <v>0</v>
      </c>
      <c r="V189" s="81">
        <v>0</v>
      </c>
      <c r="W189" s="83">
        <v>0</v>
      </c>
      <c r="X189" s="123">
        <f t="shared" si="4"/>
        <v>63.9</v>
      </c>
      <c r="Y189" s="134">
        <v>10</v>
      </c>
      <c r="Z189" s="84">
        <f t="shared" si="5"/>
        <v>6.39</v>
      </c>
    </row>
    <row r="190" spans="1:26" x14ac:dyDescent="0.2">
      <c r="A190" s="106" t="s">
        <v>135</v>
      </c>
      <c r="B190" s="55" t="s">
        <v>105</v>
      </c>
      <c r="C190" s="55" t="s">
        <v>42</v>
      </c>
      <c r="D190" s="58"/>
      <c r="E190" s="58"/>
      <c r="F190" s="79">
        <v>999</v>
      </c>
      <c r="G190" s="79">
        <v>999</v>
      </c>
      <c r="H190" s="79">
        <v>999</v>
      </c>
      <c r="I190" s="80">
        <v>0.23</v>
      </c>
      <c r="J190" s="81">
        <v>0</v>
      </c>
      <c r="K190" s="82">
        <v>0</v>
      </c>
      <c r="L190" s="82">
        <v>0</v>
      </c>
      <c r="M190" s="82">
        <v>0</v>
      </c>
      <c r="N190" s="82">
        <v>0</v>
      </c>
      <c r="O190" s="81">
        <v>0</v>
      </c>
      <c r="P190" s="83">
        <v>0</v>
      </c>
      <c r="Q190" s="82">
        <v>41</v>
      </c>
      <c r="R190" s="82">
        <v>518</v>
      </c>
      <c r="S190" s="82">
        <v>2</v>
      </c>
      <c r="T190" s="81">
        <v>0</v>
      </c>
      <c r="U190" s="82">
        <v>0</v>
      </c>
      <c r="V190" s="81">
        <v>0</v>
      </c>
      <c r="W190" s="83">
        <v>0</v>
      </c>
      <c r="X190" s="123">
        <f t="shared" si="4"/>
        <v>63.8</v>
      </c>
      <c r="Y190" s="134">
        <v>16</v>
      </c>
      <c r="Z190" s="84">
        <f t="shared" si="5"/>
        <v>3.9874999999999998</v>
      </c>
    </row>
    <row r="191" spans="1:26" x14ac:dyDescent="0.2">
      <c r="A191" s="106" t="s">
        <v>13</v>
      </c>
      <c r="B191" s="55" t="s">
        <v>104</v>
      </c>
      <c r="C191" s="55" t="s">
        <v>44</v>
      </c>
      <c r="D191" s="58"/>
      <c r="E191" s="58"/>
      <c r="F191" s="79">
        <v>14</v>
      </c>
      <c r="G191" s="79">
        <v>22</v>
      </c>
      <c r="H191" s="79">
        <v>28</v>
      </c>
      <c r="I191" s="80">
        <v>0.36</v>
      </c>
      <c r="J191" s="81">
        <v>0</v>
      </c>
      <c r="K191" s="82">
        <v>0</v>
      </c>
      <c r="L191" s="82">
        <v>0</v>
      </c>
      <c r="M191" s="82">
        <v>0</v>
      </c>
      <c r="N191" s="82">
        <v>0</v>
      </c>
      <c r="O191" s="81">
        <v>414</v>
      </c>
      <c r="P191" s="83">
        <v>1</v>
      </c>
      <c r="Q191" s="82">
        <v>14</v>
      </c>
      <c r="R191" s="82">
        <v>86</v>
      </c>
      <c r="S191" s="82">
        <v>1</v>
      </c>
      <c r="T191" s="81">
        <v>4</v>
      </c>
      <c r="U191" s="82">
        <v>0</v>
      </c>
      <c r="V191" s="81">
        <v>0</v>
      </c>
      <c r="W191" s="83">
        <v>0</v>
      </c>
      <c r="X191" s="123">
        <f t="shared" si="4"/>
        <v>62</v>
      </c>
      <c r="Y191" s="134">
        <v>6</v>
      </c>
      <c r="Z191" s="84">
        <f t="shared" si="5"/>
        <v>10.333333333333334</v>
      </c>
    </row>
    <row r="192" spans="1:26" x14ac:dyDescent="0.2">
      <c r="A192" s="106" t="s">
        <v>309</v>
      </c>
      <c r="B192" s="55" t="s">
        <v>104</v>
      </c>
      <c r="C192" s="55" t="s">
        <v>49</v>
      </c>
      <c r="D192" s="58"/>
      <c r="E192" s="58"/>
      <c r="F192" s="79">
        <v>72</v>
      </c>
      <c r="G192" s="79">
        <v>65</v>
      </c>
      <c r="H192" s="79">
        <v>49</v>
      </c>
      <c r="I192" s="80">
        <v>0.04</v>
      </c>
      <c r="J192" s="81">
        <v>0</v>
      </c>
      <c r="K192" s="82">
        <v>0</v>
      </c>
      <c r="L192" s="82">
        <v>0</v>
      </c>
      <c r="M192" s="82">
        <v>0</v>
      </c>
      <c r="N192" s="82">
        <v>0</v>
      </c>
      <c r="O192" s="81">
        <v>251</v>
      </c>
      <c r="P192" s="83">
        <v>3</v>
      </c>
      <c r="Q192" s="82">
        <v>8</v>
      </c>
      <c r="R192" s="82">
        <v>149</v>
      </c>
      <c r="S192" s="82">
        <v>1</v>
      </c>
      <c r="T192" s="81">
        <v>0</v>
      </c>
      <c r="U192" s="82">
        <v>0</v>
      </c>
      <c r="V192" s="81">
        <v>0</v>
      </c>
      <c r="W192" s="83">
        <v>1</v>
      </c>
      <c r="X192" s="123">
        <f t="shared" si="4"/>
        <v>62</v>
      </c>
      <c r="Y192" s="134">
        <v>13</v>
      </c>
      <c r="Z192" s="84">
        <f t="shared" si="5"/>
        <v>4.7692307692307692</v>
      </c>
    </row>
    <row r="193" spans="1:26" x14ac:dyDescent="0.2">
      <c r="A193" s="106" t="s">
        <v>410</v>
      </c>
      <c r="B193" s="55" t="s">
        <v>104</v>
      </c>
      <c r="C193" s="55" t="s">
        <v>53</v>
      </c>
      <c r="D193" s="58"/>
      <c r="E193" s="58"/>
      <c r="F193" s="79">
        <v>75</v>
      </c>
      <c r="G193" s="79">
        <v>69</v>
      </c>
      <c r="H193" s="79">
        <v>62</v>
      </c>
      <c r="I193" s="80">
        <v>7.0000000000000007E-2</v>
      </c>
      <c r="J193" s="81">
        <v>0</v>
      </c>
      <c r="K193" s="82">
        <v>0</v>
      </c>
      <c r="L193" s="82">
        <v>0</v>
      </c>
      <c r="M193" s="82">
        <v>0</v>
      </c>
      <c r="N193" s="82">
        <v>0</v>
      </c>
      <c r="O193" s="81">
        <v>475</v>
      </c>
      <c r="P193" s="83">
        <v>0</v>
      </c>
      <c r="Q193" s="82">
        <v>24</v>
      </c>
      <c r="R193" s="82">
        <v>163</v>
      </c>
      <c r="S193" s="82">
        <v>0</v>
      </c>
      <c r="T193" s="81">
        <v>0</v>
      </c>
      <c r="U193" s="82">
        <v>0</v>
      </c>
      <c r="V193" s="81">
        <v>1</v>
      </c>
      <c r="W193" s="83">
        <v>2</v>
      </c>
      <c r="X193" s="123">
        <f t="shared" si="4"/>
        <v>61.8</v>
      </c>
      <c r="Y193" s="134">
        <v>16</v>
      </c>
      <c r="Z193" s="84">
        <f t="shared" si="5"/>
        <v>3.8624999999999998</v>
      </c>
    </row>
    <row r="194" spans="1:26" x14ac:dyDescent="0.2">
      <c r="A194" s="106" t="s">
        <v>23</v>
      </c>
      <c r="B194" s="55" t="s">
        <v>105</v>
      </c>
      <c r="C194" s="55" t="s">
        <v>45</v>
      </c>
      <c r="D194" s="58"/>
      <c r="E194" s="58"/>
      <c r="F194" s="79">
        <v>999</v>
      </c>
      <c r="G194" s="79">
        <v>999</v>
      </c>
      <c r="H194" s="79">
        <v>999</v>
      </c>
      <c r="I194" s="80">
        <v>0.1</v>
      </c>
      <c r="J194" s="81">
        <v>0</v>
      </c>
      <c r="K194" s="82">
        <v>0</v>
      </c>
      <c r="L194" s="82">
        <v>0</v>
      </c>
      <c r="M194" s="82">
        <v>0</v>
      </c>
      <c r="N194" s="82">
        <v>0</v>
      </c>
      <c r="O194" s="81">
        <v>0</v>
      </c>
      <c r="P194" s="83">
        <v>0</v>
      </c>
      <c r="Q194" s="82">
        <v>28</v>
      </c>
      <c r="R194" s="82">
        <v>434</v>
      </c>
      <c r="S194" s="82">
        <v>3</v>
      </c>
      <c r="T194" s="81">
        <v>0</v>
      </c>
      <c r="U194" s="82">
        <v>0</v>
      </c>
      <c r="V194" s="81">
        <v>0</v>
      </c>
      <c r="W194" s="83">
        <v>0</v>
      </c>
      <c r="X194" s="123">
        <f t="shared" si="4"/>
        <v>61.4</v>
      </c>
      <c r="Y194" s="134">
        <v>16</v>
      </c>
      <c r="Z194" s="84">
        <f t="shared" si="5"/>
        <v>3.8374999999999999</v>
      </c>
    </row>
    <row r="195" spans="1:26" x14ac:dyDescent="0.2">
      <c r="A195" s="106" t="s">
        <v>64</v>
      </c>
      <c r="B195" s="55" t="s">
        <v>104</v>
      </c>
      <c r="C195" s="55" t="s">
        <v>51</v>
      </c>
      <c r="D195" s="58"/>
      <c r="E195" s="58"/>
      <c r="F195" s="79">
        <v>137</v>
      </c>
      <c r="G195" s="79">
        <v>133</v>
      </c>
      <c r="H195" s="79">
        <v>139</v>
      </c>
      <c r="I195" s="80">
        <v>0.04</v>
      </c>
      <c r="J195" s="81">
        <v>0</v>
      </c>
      <c r="K195" s="82">
        <v>0</v>
      </c>
      <c r="L195" s="82">
        <v>0</v>
      </c>
      <c r="M195" s="82">
        <v>0</v>
      </c>
      <c r="N195" s="82">
        <v>0</v>
      </c>
      <c r="O195" s="81">
        <v>336</v>
      </c>
      <c r="P195" s="83">
        <v>1</v>
      </c>
      <c r="Q195" s="82">
        <v>17</v>
      </c>
      <c r="R195" s="82">
        <v>157</v>
      </c>
      <c r="S195" s="82">
        <v>1</v>
      </c>
      <c r="T195" s="81">
        <v>0</v>
      </c>
      <c r="U195" s="82">
        <v>0</v>
      </c>
      <c r="V195" s="81">
        <v>0</v>
      </c>
      <c r="W195" s="83">
        <v>0</v>
      </c>
      <c r="X195" s="123">
        <f t="shared" si="4"/>
        <v>61.3</v>
      </c>
      <c r="Y195" s="134">
        <v>9</v>
      </c>
      <c r="Z195" s="84">
        <f t="shared" si="5"/>
        <v>6.8111111111111109</v>
      </c>
    </row>
    <row r="196" spans="1:26" x14ac:dyDescent="0.2">
      <c r="A196" s="106" t="s">
        <v>62</v>
      </c>
      <c r="B196" s="55" t="s">
        <v>105</v>
      </c>
      <c r="C196" s="55" t="s">
        <v>33</v>
      </c>
      <c r="D196" s="58"/>
      <c r="E196" s="58"/>
      <c r="F196" s="79">
        <v>83</v>
      </c>
      <c r="G196" s="79">
        <v>85</v>
      </c>
      <c r="H196" s="79">
        <v>76</v>
      </c>
      <c r="I196" s="80">
        <v>0.03</v>
      </c>
      <c r="J196" s="81">
        <v>0</v>
      </c>
      <c r="K196" s="82">
        <v>0</v>
      </c>
      <c r="L196" s="82">
        <v>0</v>
      </c>
      <c r="M196" s="82">
        <v>0</v>
      </c>
      <c r="N196" s="82">
        <v>0</v>
      </c>
      <c r="O196" s="81">
        <v>0</v>
      </c>
      <c r="P196" s="83">
        <v>0</v>
      </c>
      <c r="Q196" s="82">
        <v>36</v>
      </c>
      <c r="R196" s="82">
        <v>366</v>
      </c>
      <c r="S196" s="82">
        <v>4</v>
      </c>
      <c r="T196" s="81">
        <v>0</v>
      </c>
      <c r="U196" s="82">
        <v>0</v>
      </c>
      <c r="V196" s="81">
        <v>0</v>
      </c>
      <c r="W196" s="83">
        <v>0</v>
      </c>
      <c r="X196" s="123">
        <f t="shared" si="4"/>
        <v>60.6</v>
      </c>
      <c r="Y196" s="134">
        <v>8</v>
      </c>
      <c r="Z196" s="84">
        <f t="shared" si="5"/>
        <v>7.5750000000000002</v>
      </c>
    </row>
    <row r="197" spans="1:26" x14ac:dyDescent="0.2">
      <c r="A197" s="106" t="s">
        <v>462</v>
      </c>
      <c r="B197" s="55" t="s">
        <v>104</v>
      </c>
      <c r="C197" s="55" t="s">
        <v>47</v>
      </c>
      <c r="D197" s="58"/>
      <c r="E197" s="58"/>
      <c r="F197" s="79">
        <v>999</v>
      </c>
      <c r="G197" s="79">
        <v>999</v>
      </c>
      <c r="H197" s="79">
        <v>999</v>
      </c>
      <c r="I197" s="80">
        <v>0.01</v>
      </c>
      <c r="J197" s="81">
        <v>0</v>
      </c>
      <c r="K197" s="82">
        <v>0</v>
      </c>
      <c r="L197" s="82">
        <v>0</v>
      </c>
      <c r="M197" s="82">
        <v>0</v>
      </c>
      <c r="N197" s="82">
        <v>0</v>
      </c>
      <c r="O197" s="81">
        <v>220</v>
      </c>
      <c r="P197" s="83">
        <v>0</v>
      </c>
      <c r="Q197" s="82">
        <v>49</v>
      </c>
      <c r="R197" s="82">
        <v>371</v>
      </c>
      <c r="S197" s="82">
        <v>0</v>
      </c>
      <c r="T197" s="81">
        <v>0</v>
      </c>
      <c r="U197" s="82">
        <v>0</v>
      </c>
      <c r="V197" s="81">
        <v>0</v>
      </c>
      <c r="W197" s="83">
        <v>0</v>
      </c>
      <c r="X197" s="123">
        <f t="shared" ref="X197:X260" si="6">$J197*$J$2+$K197*$K$2+IF($L$2=0,0,$L197/$L$2)+$M197*$M$2+$N197*$N$2+IF($O$2=0,0,$O197/$O$2)+$P197*$P$2+$Q197*$Q$2+IF($R$2=0,0,$R197/$R$2)+$S197*$S$2+IF($T$2=0,0,$T197/$T$2)+$U197*$U$2+$V197*$V$2+$W197*$W$2</f>
        <v>59.1</v>
      </c>
      <c r="Y197" s="134">
        <v>14</v>
      </c>
      <c r="Z197" s="84">
        <f t="shared" si="5"/>
        <v>4.2214285714285715</v>
      </c>
    </row>
    <row r="198" spans="1:26" x14ac:dyDescent="0.2">
      <c r="A198" s="106" t="s">
        <v>117</v>
      </c>
      <c r="B198" s="55" t="s">
        <v>104</v>
      </c>
      <c r="C198" s="55" t="s">
        <v>19</v>
      </c>
      <c r="D198" s="58"/>
      <c r="E198" s="58"/>
      <c r="F198" s="79">
        <v>999</v>
      </c>
      <c r="G198" s="79">
        <v>999</v>
      </c>
      <c r="H198" s="79">
        <v>999</v>
      </c>
      <c r="I198" s="80">
        <v>0.06</v>
      </c>
      <c r="J198" s="81">
        <v>0</v>
      </c>
      <c r="K198" s="82">
        <v>0</v>
      </c>
      <c r="L198" s="82">
        <v>0</v>
      </c>
      <c r="M198" s="82">
        <v>0</v>
      </c>
      <c r="N198" s="82">
        <v>0</v>
      </c>
      <c r="O198" s="81">
        <v>417</v>
      </c>
      <c r="P198" s="83">
        <v>1</v>
      </c>
      <c r="Q198" s="82">
        <v>9</v>
      </c>
      <c r="R198" s="82">
        <v>93</v>
      </c>
      <c r="S198" s="82">
        <v>0</v>
      </c>
      <c r="T198" s="81">
        <v>0</v>
      </c>
      <c r="U198" s="82">
        <v>0</v>
      </c>
      <c r="V198" s="81">
        <v>1</v>
      </c>
      <c r="W198" s="83">
        <v>0</v>
      </c>
      <c r="X198" s="123">
        <f t="shared" si="6"/>
        <v>59</v>
      </c>
      <c r="Y198" s="134">
        <v>10</v>
      </c>
      <c r="Z198" s="84">
        <f t="shared" ref="Z198:Z261" si="7">X198/Y198</f>
        <v>5.9</v>
      </c>
    </row>
    <row r="199" spans="1:26" x14ac:dyDescent="0.2">
      <c r="A199" s="106" t="s">
        <v>314</v>
      </c>
      <c r="B199" s="55" t="s">
        <v>104</v>
      </c>
      <c r="C199" s="55" t="s">
        <v>55</v>
      </c>
      <c r="D199" s="58"/>
      <c r="E199" s="58"/>
      <c r="F199" s="79">
        <v>999</v>
      </c>
      <c r="G199" s="79">
        <v>999</v>
      </c>
      <c r="H199" s="79">
        <v>999</v>
      </c>
      <c r="I199" s="80">
        <v>0.03</v>
      </c>
      <c r="J199" s="81">
        <v>0</v>
      </c>
      <c r="K199" s="82">
        <v>0</v>
      </c>
      <c r="L199" s="82">
        <v>0</v>
      </c>
      <c r="M199" s="82">
        <v>0</v>
      </c>
      <c r="N199" s="82">
        <v>0</v>
      </c>
      <c r="O199" s="81">
        <v>464</v>
      </c>
      <c r="P199" s="83">
        <v>0</v>
      </c>
      <c r="Q199" s="82">
        <v>18</v>
      </c>
      <c r="R199" s="82">
        <v>125</v>
      </c>
      <c r="S199" s="82">
        <v>0</v>
      </c>
      <c r="T199" s="81">
        <v>0</v>
      </c>
      <c r="U199" s="82">
        <v>0</v>
      </c>
      <c r="V199" s="81">
        <v>0</v>
      </c>
      <c r="W199" s="83">
        <v>0</v>
      </c>
      <c r="X199" s="123">
        <f t="shared" si="6"/>
        <v>58.9</v>
      </c>
      <c r="Y199" s="134">
        <v>12</v>
      </c>
      <c r="Z199" s="84">
        <f t="shared" si="7"/>
        <v>4.9083333333333332</v>
      </c>
    </row>
    <row r="200" spans="1:26" x14ac:dyDescent="0.2">
      <c r="A200" s="106" t="s">
        <v>351</v>
      </c>
      <c r="B200" s="55" t="s">
        <v>105</v>
      </c>
      <c r="C200" s="55" t="s">
        <v>49</v>
      </c>
      <c r="D200" s="58"/>
      <c r="E200" s="58"/>
      <c r="F200" s="79">
        <v>999</v>
      </c>
      <c r="G200" s="79">
        <v>999</v>
      </c>
      <c r="H200" s="79">
        <v>999</v>
      </c>
      <c r="I200" s="80">
        <v>0.06</v>
      </c>
      <c r="J200" s="81">
        <v>0</v>
      </c>
      <c r="K200" s="82">
        <v>0</v>
      </c>
      <c r="L200" s="82">
        <v>0</v>
      </c>
      <c r="M200" s="82">
        <v>0</v>
      </c>
      <c r="N200" s="82">
        <v>0</v>
      </c>
      <c r="O200" s="81">
        <v>0</v>
      </c>
      <c r="P200" s="83">
        <v>0</v>
      </c>
      <c r="Q200" s="82">
        <v>40</v>
      </c>
      <c r="R200" s="82">
        <v>449</v>
      </c>
      <c r="S200" s="82">
        <v>2</v>
      </c>
      <c r="T200" s="81">
        <v>0</v>
      </c>
      <c r="U200" s="82">
        <v>0</v>
      </c>
      <c r="V200" s="81">
        <v>0</v>
      </c>
      <c r="W200" s="83">
        <v>0</v>
      </c>
      <c r="X200" s="123">
        <f t="shared" si="6"/>
        <v>56.9</v>
      </c>
      <c r="Y200" s="134">
        <v>16</v>
      </c>
      <c r="Z200" s="84">
        <f t="shared" si="7"/>
        <v>3.5562499999999999</v>
      </c>
    </row>
    <row r="201" spans="1:26" x14ac:dyDescent="0.2">
      <c r="A201" s="106" t="s">
        <v>171</v>
      </c>
      <c r="B201" s="55" t="s">
        <v>107</v>
      </c>
      <c r="C201" s="55" t="s">
        <v>52</v>
      </c>
      <c r="D201" s="58"/>
      <c r="E201" s="58"/>
      <c r="F201" s="79">
        <v>277</v>
      </c>
      <c r="G201" s="79">
        <v>300</v>
      </c>
      <c r="H201" s="79">
        <v>259</v>
      </c>
      <c r="I201" s="80">
        <v>0.13</v>
      </c>
      <c r="J201" s="81">
        <v>0</v>
      </c>
      <c r="K201" s="82">
        <v>0</v>
      </c>
      <c r="L201" s="82">
        <v>0</v>
      </c>
      <c r="M201" s="82">
        <v>0</v>
      </c>
      <c r="N201" s="82">
        <v>0</v>
      </c>
      <c r="O201" s="81">
        <v>0</v>
      </c>
      <c r="P201" s="83">
        <v>0</v>
      </c>
      <c r="Q201" s="82">
        <v>42</v>
      </c>
      <c r="R201" s="82">
        <v>504</v>
      </c>
      <c r="S201" s="82">
        <v>1</v>
      </c>
      <c r="T201" s="81">
        <v>7</v>
      </c>
      <c r="U201" s="82">
        <v>0</v>
      </c>
      <c r="V201" s="81">
        <v>0</v>
      </c>
      <c r="W201" s="83">
        <v>0</v>
      </c>
      <c r="X201" s="123">
        <f t="shared" si="6"/>
        <v>56.4</v>
      </c>
      <c r="Y201" s="134">
        <v>15</v>
      </c>
      <c r="Z201" s="84">
        <f t="shared" si="7"/>
        <v>3.76</v>
      </c>
    </row>
    <row r="202" spans="1:26" x14ac:dyDescent="0.2">
      <c r="A202" s="106" t="s">
        <v>428</v>
      </c>
      <c r="B202" s="55" t="s">
        <v>105</v>
      </c>
      <c r="C202" s="55" t="s">
        <v>54</v>
      </c>
      <c r="D202" s="58"/>
      <c r="E202" s="58"/>
      <c r="F202" s="79">
        <v>999</v>
      </c>
      <c r="G202" s="79">
        <v>999</v>
      </c>
      <c r="H202" s="79">
        <v>999</v>
      </c>
      <c r="I202" s="80">
        <v>0.03</v>
      </c>
      <c r="J202" s="81">
        <v>0</v>
      </c>
      <c r="K202" s="82">
        <v>0</v>
      </c>
      <c r="L202" s="82">
        <v>0</v>
      </c>
      <c r="M202" s="82">
        <v>0</v>
      </c>
      <c r="N202" s="82">
        <v>0</v>
      </c>
      <c r="O202" s="81">
        <v>1</v>
      </c>
      <c r="P202" s="83">
        <v>0</v>
      </c>
      <c r="Q202" s="82">
        <v>10</v>
      </c>
      <c r="R202" s="82">
        <v>379</v>
      </c>
      <c r="S202" s="82">
        <v>3</v>
      </c>
      <c r="T202" s="81">
        <v>0</v>
      </c>
      <c r="U202" s="82">
        <v>0</v>
      </c>
      <c r="V202" s="81">
        <v>0</v>
      </c>
      <c r="W202" s="83">
        <v>0</v>
      </c>
      <c r="X202" s="123">
        <f t="shared" si="6"/>
        <v>56</v>
      </c>
      <c r="Y202" s="134">
        <v>14</v>
      </c>
      <c r="Z202" s="84">
        <f t="shared" si="7"/>
        <v>4</v>
      </c>
    </row>
    <row r="203" spans="1:26" x14ac:dyDescent="0.2">
      <c r="A203" s="106" t="s">
        <v>122</v>
      </c>
      <c r="B203" s="55" t="s">
        <v>107</v>
      </c>
      <c r="C203" s="55" t="s">
        <v>101</v>
      </c>
      <c r="D203" s="58"/>
      <c r="E203" s="58"/>
      <c r="F203" s="79">
        <v>217</v>
      </c>
      <c r="G203" s="79">
        <v>207</v>
      </c>
      <c r="H203" s="79">
        <v>189</v>
      </c>
      <c r="I203" s="80">
        <v>0.08</v>
      </c>
      <c r="J203" s="81">
        <v>0</v>
      </c>
      <c r="K203" s="82">
        <v>0</v>
      </c>
      <c r="L203" s="82">
        <v>0</v>
      </c>
      <c r="M203" s="82">
        <v>0</v>
      </c>
      <c r="N203" s="82">
        <v>0</v>
      </c>
      <c r="O203" s="81">
        <v>0</v>
      </c>
      <c r="P203" s="83">
        <v>0</v>
      </c>
      <c r="Q203" s="82">
        <v>38</v>
      </c>
      <c r="R203" s="82">
        <v>396</v>
      </c>
      <c r="S203" s="82">
        <v>3</v>
      </c>
      <c r="T203" s="81">
        <v>0</v>
      </c>
      <c r="U203" s="82">
        <v>0</v>
      </c>
      <c r="V203" s="81">
        <v>0</v>
      </c>
      <c r="W203" s="83">
        <v>1</v>
      </c>
      <c r="X203" s="123">
        <f t="shared" si="6"/>
        <v>55.6</v>
      </c>
      <c r="Y203" s="134">
        <v>16</v>
      </c>
      <c r="Z203" s="84">
        <f t="shared" si="7"/>
        <v>3.4750000000000001</v>
      </c>
    </row>
    <row r="204" spans="1:26" x14ac:dyDescent="0.2">
      <c r="A204" s="106" t="s">
        <v>157</v>
      </c>
      <c r="B204" s="55" t="s">
        <v>105</v>
      </c>
      <c r="C204" s="55" t="s">
        <v>45</v>
      </c>
      <c r="D204" s="58"/>
      <c r="E204" s="58"/>
      <c r="F204" s="79">
        <v>999</v>
      </c>
      <c r="G204" s="79">
        <v>999</v>
      </c>
      <c r="H204" s="79">
        <v>999</v>
      </c>
      <c r="I204" s="80">
        <v>0.36</v>
      </c>
      <c r="J204" s="81">
        <v>0</v>
      </c>
      <c r="K204" s="82">
        <v>0</v>
      </c>
      <c r="L204" s="82">
        <v>0</v>
      </c>
      <c r="M204" s="82">
        <v>0</v>
      </c>
      <c r="N204" s="82">
        <v>0</v>
      </c>
      <c r="O204" s="81">
        <v>64</v>
      </c>
      <c r="P204" s="83">
        <v>0</v>
      </c>
      <c r="Q204" s="82">
        <v>42</v>
      </c>
      <c r="R204" s="82">
        <v>449</v>
      </c>
      <c r="S204" s="82">
        <v>1</v>
      </c>
      <c r="T204" s="81">
        <v>0</v>
      </c>
      <c r="U204" s="82">
        <v>0</v>
      </c>
      <c r="V204" s="81">
        <v>0</v>
      </c>
      <c r="W204" s="83">
        <v>1</v>
      </c>
      <c r="X204" s="123">
        <f t="shared" si="6"/>
        <v>55.3</v>
      </c>
      <c r="Y204" s="134">
        <v>12</v>
      </c>
      <c r="Z204" s="84">
        <f t="shared" si="7"/>
        <v>4.6083333333333334</v>
      </c>
    </row>
    <row r="205" spans="1:26" x14ac:dyDescent="0.2">
      <c r="A205" s="106" t="s">
        <v>308</v>
      </c>
      <c r="B205" s="55" t="s">
        <v>105</v>
      </c>
      <c r="C205" s="55" t="s">
        <v>99</v>
      </c>
      <c r="D205" s="58"/>
      <c r="E205" s="58"/>
      <c r="F205" s="79">
        <v>128</v>
      </c>
      <c r="G205" s="79">
        <v>111</v>
      </c>
      <c r="H205" s="79">
        <v>117</v>
      </c>
      <c r="I205" s="80">
        <v>0.2</v>
      </c>
      <c r="J205" s="81">
        <v>0</v>
      </c>
      <c r="K205" s="82">
        <v>0</v>
      </c>
      <c r="L205" s="82">
        <v>0</v>
      </c>
      <c r="M205" s="82">
        <v>0</v>
      </c>
      <c r="N205" s="82">
        <v>0</v>
      </c>
      <c r="O205" s="81">
        <v>0</v>
      </c>
      <c r="P205" s="83">
        <v>0</v>
      </c>
      <c r="Q205" s="82">
        <v>24</v>
      </c>
      <c r="R205" s="82">
        <v>367</v>
      </c>
      <c r="S205" s="82">
        <v>3</v>
      </c>
      <c r="T205" s="81">
        <v>0</v>
      </c>
      <c r="U205" s="82">
        <v>0</v>
      </c>
      <c r="V205" s="81">
        <v>0</v>
      </c>
      <c r="W205" s="83">
        <v>0</v>
      </c>
      <c r="X205" s="123">
        <f t="shared" si="6"/>
        <v>54.7</v>
      </c>
      <c r="Y205" s="134">
        <v>10</v>
      </c>
      <c r="Z205" s="84">
        <f t="shared" si="7"/>
        <v>5.4700000000000006</v>
      </c>
    </row>
    <row r="206" spans="1:26" x14ac:dyDescent="0.2">
      <c r="A206" s="106" t="s">
        <v>470</v>
      </c>
      <c r="B206" s="55" t="s">
        <v>105</v>
      </c>
      <c r="C206" s="55" t="s">
        <v>174</v>
      </c>
      <c r="D206" s="58"/>
      <c r="E206" s="58"/>
      <c r="F206" s="79">
        <v>999</v>
      </c>
      <c r="G206" s="79">
        <v>999</v>
      </c>
      <c r="H206" s="79">
        <v>999</v>
      </c>
      <c r="I206" s="80">
        <v>0.06</v>
      </c>
      <c r="J206" s="81">
        <v>0</v>
      </c>
      <c r="K206" s="82">
        <v>0</v>
      </c>
      <c r="L206" s="82">
        <v>0</v>
      </c>
      <c r="M206" s="82">
        <v>0</v>
      </c>
      <c r="N206" s="82">
        <v>0</v>
      </c>
      <c r="O206" s="81">
        <v>1</v>
      </c>
      <c r="P206" s="83">
        <v>0</v>
      </c>
      <c r="Q206" s="82">
        <v>28</v>
      </c>
      <c r="R206" s="82">
        <v>425</v>
      </c>
      <c r="S206" s="82">
        <v>2</v>
      </c>
      <c r="T206" s="81">
        <v>47</v>
      </c>
      <c r="U206" s="82">
        <v>0</v>
      </c>
      <c r="V206" s="81">
        <v>0</v>
      </c>
      <c r="W206" s="83">
        <v>0</v>
      </c>
      <c r="X206" s="123">
        <f t="shared" si="6"/>
        <v>54.6</v>
      </c>
      <c r="Y206" s="134">
        <v>14</v>
      </c>
      <c r="Z206" s="84">
        <f t="shared" si="7"/>
        <v>3.9</v>
      </c>
    </row>
    <row r="207" spans="1:26" x14ac:dyDescent="0.2">
      <c r="A207" s="106" t="s">
        <v>310</v>
      </c>
      <c r="B207" s="55" t="s">
        <v>105</v>
      </c>
      <c r="C207" s="55" t="s">
        <v>101</v>
      </c>
      <c r="D207" s="58"/>
      <c r="E207" s="58"/>
      <c r="F207" s="79">
        <v>300</v>
      </c>
      <c r="G207" s="79">
        <v>268</v>
      </c>
      <c r="H207" s="79">
        <v>224</v>
      </c>
      <c r="I207" s="80">
        <v>0.08</v>
      </c>
      <c r="J207" s="81">
        <v>0</v>
      </c>
      <c r="K207" s="82">
        <v>0</v>
      </c>
      <c r="L207" s="82">
        <v>0</v>
      </c>
      <c r="M207" s="82">
        <v>0</v>
      </c>
      <c r="N207" s="82">
        <v>0</v>
      </c>
      <c r="O207" s="81">
        <v>0</v>
      </c>
      <c r="P207" s="83">
        <v>0</v>
      </c>
      <c r="Q207" s="82">
        <v>29</v>
      </c>
      <c r="R207" s="82">
        <v>366</v>
      </c>
      <c r="S207" s="82">
        <v>3</v>
      </c>
      <c r="T207" s="81">
        <v>3</v>
      </c>
      <c r="U207" s="82">
        <v>0</v>
      </c>
      <c r="V207" s="81">
        <v>0</v>
      </c>
      <c r="W207" s="83">
        <v>0</v>
      </c>
      <c r="X207" s="123">
        <f t="shared" si="6"/>
        <v>54.6</v>
      </c>
      <c r="Y207" s="134">
        <v>14</v>
      </c>
      <c r="Z207" s="84">
        <f t="shared" si="7"/>
        <v>3.9</v>
      </c>
    </row>
    <row r="208" spans="1:26" x14ac:dyDescent="0.2">
      <c r="A208" s="106" t="s">
        <v>148</v>
      </c>
      <c r="B208" s="55" t="s">
        <v>105</v>
      </c>
      <c r="C208" s="55" t="s">
        <v>96</v>
      </c>
      <c r="D208" s="58"/>
      <c r="E208" s="58"/>
      <c r="F208" s="79">
        <v>222</v>
      </c>
      <c r="G208" s="79">
        <v>226</v>
      </c>
      <c r="H208" s="79">
        <v>234</v>
      </c>
      <c r="I208" s="80">
        <v>0.19</v>
      </c>
      <c r="J208" s="81">
        <v>0</v>
      </c>
      <c r="K208" s="82">
        <v>0</v>
      </c>
      <c r="L208" s="82">
        <v>0</v>
      </c>
      <c r="M208" s="82">
        <v>0</v>
      </c>
      <c r="N208" s="82">
        <v>0</v>
      </c>
      <c r="O208" s="81">
        <v>70</v>
      </c>
      <c r="P208" s="83">
        <v>0</v>
      </c>
      <c r="Q208" s="82">
        <v>52</v>
      </c>
      <c r="R208" s="82">
        <v>452</v>
      </c>
      <c r="S208" s="82">
        <v>1</v>
      </c>
      <c r="T208" s="81">
        <v>6</v>
      </c>
      <c r="U208" s="82">
        <v>0</v>
      </c>
      <c r="V208" s="81">
        <v>0</v>
      </c>
      <c r="W208" s="83">
        <v>2</v>
      </c>
      <c r="X208" s="123">
        <f t="shared" si="6"/>
        <v>54.2</v>
      </c>
      <c r="Y208" s="134">
        <v>16</v>
      </c>
      <c r="Z208" s="84">
        <f t="shared" si="7"/>
        <v>3.3875000000000002</v>
      </c>
    </row>
    <row r="209" spans="1:26" x14ac:dyDescent="0.2">
      <c r="A209" s="106" t="s">
        <v>443</v>
      </c>
      <c r="B209" s="55" t="s">
        <v>107</v>
      </c>
      <c r="C209" s="55" t="s">
        <v>48</v>
      </c>
      <c r="D209" s="58"/>
      <c r="E209" s="58"/>
      <c r="F209" s="79">
        <v>999</v>
      </c>
      <c r="G209" s="79">
        <v>999</v>
      </c>
      <c r="H209" s="79">
        <v>999</v>
      </c>
      <c r="I209" s="80">
        <v>0.06</v>
      </c>
      <c r="J209" s="81">
        <v>0</v>
      </c>
      <c r="K209" s="82">
        <v>0</v>
      </c>
      <c r="L209" s="82">
        <v>0</v>
      </c>
      <c r="M209" s="82">
        <v>0</v>
      </c>
      <c r="N209" s="82">
        <v>0</v>
      </c>
      <c r="O209" s="81">
        <v>0</v>
      </c>
      <c r="P209" s="83">
        <v>0</v>
      </c>
      <c r="Q209" s="82">
        <v>29</v>
      </c>
      <c r="R209" s="82">
        <v>359</v>
      </c>
      <c r="S209" s="82">
        <v>3</v>
      </c>
      <c r="T209" s="81">
        <v>0</v>
      </c>
      <c r="U209" s="82">
        <v>0</v>
      </c>
      <c r="V209" s="81">
        <v>0</v>
      </c>
      <c r="W209" s="83">
        <v>0</v>
      </c>
      <c r="X209" s="123">
        <f t="shared" si="6"/>
        <v>53.9</v>
      </c>
      <c r="Y209" s="134">
        <v>15</v>
      </c>
      <c r="Z209" s="84">
        <f t="shared" si="7"/>
        <v>3.5933333333333333</v>
      </c>
    </row>
    <row r="210" spans="1:26" x14ac:dyDescent="0.2">
      <c r="A210" s="106" t="s">
        <v>59</v>
      </c>
      <c r="B210" s="55" t="s">
        <v>104</v>
      </c>
      <c r="C210" s="55" t="s">
        <v>31</v>
      </c>
      <c r="D210" s="58"/>
      <c r="E210" s="58"/>
      <c r="F210" s="79">
        <v>999</v>
      </c>
      <c r="G210" s="79">
        <v>999</v>
      </c>
      <c r="H210" s="79">
        <v>999</v>
      </c>
      <c r="I210" s="80">
        <v>0.11</v>
      </c>
      <c r="J210" s="81">
        <v>0</v>
      </c>
      <c r="K210" s="82">
        <v>0</v>
      </c>
      <c r="L210" s="82">
        <v>0</v>
      </c>
      <c r="M210" s="82">
        <v>0</v>
      </c>
      <c r="N210" s="82">
        <v>0</v>
      </c>
      <c r="O210" s="81">
        <v>234</v>
      </c>
      <c r="P210" s="83">
        <v>5</v>
      </c>
      <c r="Q210" s="82">
        <v>1</v>
      </c>
      <c r="R210" s="82">
        <v>24</v>
      </c>
      <c r="S210" s="82">
        <v>0</v>
      </c>
      <c r="T210" s="81">
        <v>0</v>
      </c>
      <c r="U210" s="82">
        <v>0</v>
      </c>
      <c r="V210" s="81">
        <v>0</v>
      </c>
      <c r="W210" s="83">
        <v>1</v>
      </c>
      <c r="X210" s="123">
        <f t="shared" si="6"/>
        <v>53.8</v>
      </c>
      <c r="Y210" s="134">
        <v>8</v>
      </c>
      <c r="Z210" s="84">
        <f t="shared" si="7"/>
        <v>6.7249999999999996</v>
      </c>
    </row>
    <row r="211" spans="1:26" x14ac:dyDescent="0.2">
      <c r="A211" s="106" t="s">
        <v>337</v>
      </c>
      <c r="B211" s="55" t="s">
        <v>104</v>
      </c>
      <c r="C211" s="55" t="s">
        <v>101</v>
      </c>
      <c r="D211" s="58"/>
      <c r="E211" s="58"/>
      <c r="F211" s="79">
        <v>300</v>
      </c>
      <c r="G211" s="79">
        <v>205</v>
      </c>
      <c r="H211" s="79">
        <v>214</v>
      </c>
      <c r="I211" s="80">
        <v>0.06</v>
      </c>
      <c r="J211" s="81">
        <v>0</v>
      </c>
      <c r="K211" s="82">
        <v>0</v>
      </c>
      <c r="L211" s="82">
        <v>0</v>
      </c>
      <c r="M211" s="82">
        <v>0</v>
      </c>
      <c r="N211" s="82">
        <v>0</v>
      </c>
      <c r="O211" s="81">
        <v>354</v>
      </c>
      <c r="P211" s="83">
        <v>0</v>
      </c>
      <c r="Q211" s="82">
        <v>19</v>
      </c>
      <c r="R211" s="82">
        <v>181</v>
      </c>
      <c r="S211" s="82">
        <v>0</v>
      </c>
      <c r="T211" s="81">
        <v>0</v>
      </c>
      <c r="U211" s="82">
        <v>0</v>
      </c>
      <c r="V211" s="81">
        <v>0</v>
      </c>
      <c r="W211" s="83">
        <v>0</v>
      </c>
      <c r="X211" s="123">
        <f t="shared" si="6"/>
        <v>53.5</v>
      </c>
      <c r="Y211" s="134">
        <v>16</v>
      </c>
      <c r="Z211" s="84">
        <f t="shared" si="7"/>
        <v>3.34375</v>
      </c>
    </row>
    <row r="212" spans="1:26" x14ac:dyDescent="0.2">
      <c r="A212" s="106" t="s">
        <v>168</v>
      </c>
      <c r="B212" s="55" t="s">
        <v>104</v>
      </c>
      <c r="C212" s="55" t="s">
        <v>11</v>
      </c>
      <c r="D212" s="58"/>
      <c r="E212" s="58"/>
      <c r="F212" s="79">
        <v>999</v>
      </c>
      <c r="G212" s="79">
        <v>999</v>
      </c>
      <c r="H212" s="79">
        <v>999</v>
      </c>
      <c r="I212" s="80">
        <v>0.03</v>
      </c>
      <c r="J212" s="81">
        <v>0</v>
      </c>
      <c r="K212" s="82">
        <v>0</v>
      </c>
      <c r="L212" s="82">
        <v>0</v>
      </c>
      <c r="M212" s="82">
        <v>0</v>
      </c>
      <c r="N212" s="82">
        <v>0</v>
      </c>
      <c r="O212" s="81">
        <v>283</v>
      </c>
      <c r="P212" s="83">
        <v>2</v>
      </c>
      <c r="Q212" s="82">
        <v>19</v>
      </c>
      <c r="R212" s="82">
        <v>130</v>
      </c>
      <c r="S212" s="82">
        <v>0</v>
      </c>
      <c r="T212" s="81">
        <v>241</v>
      </c>
      <c r="U212" s="82">
        <v>0</v>
      </c>
      <c r="V212" s="81">
        <v>1</v>
      </c>
      <c r="W212" s="83">
        <v>1</v>
      </c>
      <c r="X212" s="123">
        <f t="shared" si="6"/>
        <v>53.3</v>
      </c>
      <c r="Y212" s="134">
        <v>10</v>
      </c>
      <c r="Z212" s="84">
        <f t="shared" si="7"/>
        <v>5.33</v>
      </c>
    </row>
    <row r="213" spans="1:26" x14ac:dyDescent="0.2">
      <c r="A213" s="106" t="s">
        <v>334</v>
      </c>
      <c r="B213" s="55" t="s">
        <v>104</v>
      </c>
      <c r="C213" s="55" t="s">
        <v>45</v>
      </c>
      <c r="D213" s="58"/>
      <c r="E213" s="58"/>
      <c r="F213" s="79">
        <v>191</v>
      </c>
      <c r="G213" s="79">
        <v>170</v>
      </c>
      <c r="H213" s="79">
        <v>171</v>
      </c>
      <c r="I213" s="80">
        <v>0.08</v>
      </c>
      <c r="J213" s="81">
        <v>0</v>
      </c>
      <c r="K213" s="82">
        <v>0</v>
      </c>
      <c r="L213" s="82">
        <v>0</v>
      </c>
      <c r="M213" s="82">
        <v>0</v>
      </c>
      <c r="N213" s="82">
        <v>0</v>
      </c>
      <c r="O213" s="81">
        <v>371</v>
      </c>
      <c r="P213" s="83">
        <v>2</v>
      </c>
      <c r="Q213" s="82">
        <v>9</v>
      </c>
      <c r="R213" s="82">
        <v>60</v>
      </c>
      <c r="S213" s="82">
        <v>0</v>
      </c>
      <c r="T213" s="81">
        <v>165</v>
      </c>
      <c r="U213" s="82">
        <v>0</v>
      </c>
      <c r="V213" s="81">
        <v>0</v>
      </c>
      <c r="W213" s="83">
        <v>1</v>
      </c>
      <c r="X213" s="123">
        <f t="shared" si="6"/>
        <v>53.1</v>
      </c>
      <c r="Y213" s="134">
        <v>11</v>
      </c>
      <c r="Z213" s="84">
        <f t="shared" si="7"/>
        <v>4.8272727272727272</v>
      </c>
    </row>
    <row r="214" spans="1:26" x14ac:dyDescent="0.2">
      <c r="A214" s="106" t="s">
        <v>474</v>
      </c>
      <c r="B214" s="55" t="s">
        <v>105</v>
      </c>
      <c r="C214" s="55" t="s">
        <v>114</v>
      </c>
      <c r="D214" s="58"/>
      <c r="E214" s="58"/>
      <c r="F214" s="79">
        <v>999</v>
      </c>
      <c r="G214" s="79">
        <v>999</v>
      </c>
      <c r="H214" s="79">
        <v>999</v>
      </c>
      <c r="I214" s="80">
        <v>0.01</v>
      </c>
      <c r="J214" s="81">
        <v>0</v>
      </c>
      <c r="K214" s="82">
        <v>0</v>
      </c>
      <c r="L214" s="82">
        <v>0</v>
      </c>
      <c r="M214" s="82">
        <v>0</v>
      </c>
      <c r="N214" s="82">
        <v>0</v>
      </c>
      <c r="O214" s="81">
        <v>66</v>
      </c>
      <c r="P214" s="83">
        <v>0</v>
      </c>
      <c r="Q214" s="82">
        <v>18</v>
      </c>
      <c r="R214" s="82">
        <v>298</v>
      </c>
      <c r="S214" s="82">
        <v>2</v>
      </c>
      <c r="T214" s="81">
        <v>225</v>
      </c>
      <c r="U214" s="82">
        <v>1</v>
      </c>
      <c r="V214" s="81">
        <v>0</v>
      </c>
      <c r="W214" s="83">
        <v>1</v>
      </c>
      <c r="X214" s="123">
        <f t="shared" si="6"/>
        <v>52.4</v>
      </c>
      <c r="Y214" s="134">
        <v>14</v>
      </c>
      <c r="Z214" s="84">
        <f t="shared" si="7"/>
        <v>3.7428571428571429</v>
      </c>
    </row>
    <row r="215" spans="1:26" x14ac:dyDescent="0.2">
      <c r="A215" s="106" t="s">
        <v>483</v>
      </c>
      <c r="B215" s="55" t="s">
        <v>106</v>
      </c>
      <c r="C215" s="55" t="s">
        <v>101</v>
      </c>
      <c r="D215" s="58"/>
      <c r="E215" s="58"/>
      <c r="F215" s="79">
        <v>999</v>
      </c>
      <c r="G215" s="79">
        <v>999</v>
      </c>
      <c r="H215" s="79">
        <v>999</v>
      </c>
      <c r="I215" s="80">
        <v>0.06</v>
      </c>
      <c r="J215" s="81">
        <v>112</v>
      </c>
      <c r="K215" s="82">
        <v>85</v>
      </c>
      <c r="L215" s="82">
        <v>1141</v>
      </c>
      <c r="M215" s="82">
        <v>2</v>
      </c>
      <c r="N215" s="82">
        <v>8</v>
      </c>
      <c r="O215" s="81">
        <v>66</v>
      </c>
      <c r="P215" s="83">
        <v>0</v>
      </c>
      <c r="Q215" s="82">
        <v>0</v>
      </c>
      <c r="R215" s="82">
        <v>0</v>
      </c>
      <c r="S215" s="82">
        <v>0</v>
      </c>
      <c r="T215" s="81">
        <v>0</v>
      </c>
      <c r="U215" s="82">
        <v>0</v>
      </c>
      <c r="V215" s="81">
        <v>0</v>
      </c>
      <c r="W215" s="83">
        <v>0</v>
      </c>
      <c r="X215" s="123">
        <f t="shared" si="6"/>
        <v>52.24</v>
      </c>
      <c r="Y215" s="134">
        <v>10</v>
      </c>
      <c r="Z215" s="84">
        <f t="shared" si="7"/>
        <v>5.2240000000000002</v>
      </c>
    </row>
    <row r="216" spans="1:26" x14ac:dyDescent="0.2">
      <c r="A216" s="106" t="s">
        <v>445</v>
      </c>
      <c r="B216" s="55" t="s">
        <v>107</v>
      </c>
      <c r="C216" s="55" t="s">
        <v>97</v>
      </c>
      <c r="D216" s="58"/>
      <c r="E216" s="58"/>
      <c r="F216" s="79">
        <v>999</v>
      </c>
      <c r="G216" s="79">
        <v>999</v>
      </c>
      <c r="H216" s="79">
        <v>999</v>
      </c>
      <c r="I216" s="80">
        <v>0.03</v>
      </c>
      <c r="J216" s="81">
        <v>0</v>
      </c>
      <c r="K216" s="82">
        <v>0</v>
      </c>
      <c r="L216" s="82">
        <v>0</v>
      </c>
      <c r="M216" s="82">
        <v>0</v>
      </c>
      <c r="N216" s="82">
        <v>0</v>
      </c>
      <c r="O216" s="81">
        <v>6</v>
      </c>
      <c r="P216" s="83">
        <v>0</v>
      </c>
      <c r="Q216" s="82">
        <v>34</v>
      </c>
      <c r="R216" s="82">
        <v>330</v>
      </c>
      <c r="S216" s="82">
        <v>3</v>
      </c>
      <c r="T216" s="81">
        <v>0</v>
      </c>
      <c r="U216" s="82">
        <v>0</v>
      </c>
      <c r="V216" s="81">
        <v>0</v>
      </c>
      <c r="W216" s="83">
        <v>0</v>
      </c>
      <c r="X216" s="123">
        <f t="shared" si="6"/>
        <v>51.6</v>
      </c>
      <c r="Y216" s="134">
        <v>16</v>
      </c>
      <c r="Z216" s="84">
        <f t="shared" si="7"/>
        <v>3.2250000000000001</v>
      </c>
    </row>
    <row r="217" spans="1:26" x14ac:dyDescent="0.2">
      <c r="A217" s="106" t="s">
        <v>335</v>
      </c>
      <c r="B217" s="55" t="s">
        <v>107</v>
      </c>
      <c r="C217" s="55" t="s">
        <v>96</v>
      </c>
      <c r="D217" s="58"/>
      <c r="E217" s="58"/>
      <c r="F217" s="79">
        <v>999</v>
      </c>
      <c r="G217" s="79">
        <v>999</v>
      </c>
      <c r="H217" s="79">
        <v>999</v>
      </c>
      <c r="I217" s="80">
        <v>0.06</v>
      </c>
      <c r="J217" s="81">
        <v>0</v>
      </c>
      <c r="K217" s="82">
        <v>0</v>
      </c>
      <c r="L217" s="82">
        <v>0</v>
      </c>
      <c r="M217" s="82">
        <v>0</v>
      </c>
      <c r="N217" s="82">
        <v>0</v>
      </c>
      <c r="O217" s="81">
        <v>0</v>
      </c>
      <c r="P217" s="83">
        <v>0</v>
      </c>
      <c r="Q217" s="82">
        <v>33</v>
      </c>
      <c r="R217" s="82">
        <v>453</v>
      </c>
      <c r="S217" s="82">
        <v>1</v>
      </c>
      <c r="T217" s="81">
        <v>0</v>
      </c>
      <c r="U217" s="82">
        <v>0</v>
      </c>
      <c r="V217" s="81">
        <v>0</v>
      </c>
      <c r="W217" s="83">
        <v>0</v>
      </c>
      <c r="X217" s="123">
        <f t="shared" si="6"/>
        <v>51.3</v>
      </c>
      <c r="Y217" s="134">
        <v>15</v>
      </c>
      <c r="Z217" s="84">
        <f t="shared" si="7"/>
        <v>3.42</v>
      </c>
    </row>
    <row r="218" spans="1:26" x14ac:dyDescent="0.2">
      <c r="A218" s="106" t="s">
        <v>357</v>
      </c>
      <c r="B218" s="55" t="s">
        <v>107</v>
      </c>
      <c r="C218" s="55" t="s">
        <v>42</v>
      </c>
      <c r="D218" s="58"/>
      <c r="E218" s="58"/>
      <c r="F218" s="79">
        <v>999</v>
      </c>
      <c r="G218" s="79">
        <v>999</v>
      </c>
      <c r="H218" s="79">
        <v>999</v>
      </c>
      <c r="I218" s="80">
        <v>0.03</v>
      </c>
      <c r="J218" s="81">
        <v>0</v>
      </c>
      <c r="K218" s="82">
        <v>0</v>
      </c>
      <c r="L218" s="82">
        <v>0</v>
      </c>
      <c r="M218" s="82">
        <v>0</v>
      </c>
      <c r="N218" s="82">
        <v>0</v>
      </c>
      <c r="O218" s="81">
        <v>0</v>
      </c>
      <c r="P218" s="83">
        <v>0</v>
      </c>
      <c r="Q218" s="82">
        <v>21</v>
      </c>
      <c r="R218" s="82">
        <v>344</v>
      </c>
      <c r="S218" s="82">
        <v>3</v>
      </c>
      <c r="T218" s="81">
        <v>28</v>
      </c>
      <c r="U218" s="82">
        <v>0</v>
      </c>
      <c r="V218" s="81">
        <v>0</v>
      </c>
      <c r="W218" s="83">
        <v>1</v>
      </c>
      <c r="X218" s="123">
        <f t="shared" si="6"/>
        <v>50.4</v>
      </c>
      <c r="Y218" s="134">
        <v>16</v>
      </c>
      <c r="Z218" s="84">
        <f t="shared" si="7"/>
        <v>3.15</v>
      </c>
    </row>
    <row r="219" spans="1:26" x14ac:dyDescent="0.2">
      <c r="A219" s="106" t="s">
        <v>471</v>
      </c>
      <c r="B219" s="55" t="s">
        <v>105</v>
      </c>
      <c r="C219" s="55" t="s">
        <v>53</v>
      </c>
      <c r="D219" s="58"/>
      <c r="E219" s="58"/>
      <c r="F219" s="79">
        <v>999</v>
      </c>
      <c r="G219" s="79">
        <v>999</v>
      </c>
      <c r="H219" s="79">
        <v>999</v>
      </c>
      <c r="I219" s="80">
        <v>0.01</v>
      </c>
      <c r="J219" s="81">
        <v>0</v>
      </c>
      <c r="K219" s="82">
        <v>0</v>
      </c>
      <c r="L219" s="82">
        <v>0</v>
      </c>
      <c r="M219" s="82">
        <v>0</v>
      </c>
      <c r="N219" s="82">
        <v>0</v>
      </c>
      <c r="O219" s="81">
        <v>0</v>
      </c>
      <c r="P219" s="83">
        <v>0</v>
      </c>
      <c r="Q219" s="82">
        <v>30</v>
      </c>
      <c r="R219" s="82">
        <v>261</v>
      </c>
      <c r="S219" s="82">
        <v>4</v>
      </c>
      <c r="T219" s="81">
        <v>90</v>
      </c>
      <c r="U219" s="82">
        <v>0</v>
      </c>
      <c r="V219" s="81">
        <v>0</v>
      </c>
      <c r="W219" s="83">
        <v>0</v>
      </c>
      <c r="X219" s="123">
        <f t="shared" si="6"/>
        <v>50.1</v>
      </c>
      <c r="Y219" s="134">
        <v>14</v>
      </c>
      <c r="Z219" s="84">
        <f t="shared" si="7"/>
        <v>3.5785714285714287</v>
      </c>
    </row>
    <row r="220" spans="1:26" x14ac:dyDescent="0.2">
      <c r="A220" s="106" t="s">
        <v>426</v>
      </c>
      <c r="B220" s="55" t="s">
        <v>105</v>
      </c>
      <c r="C220" s="55" t="s">
        <v>49</v>
      </c>
      <c r="D220" s="58"/>
      <c r="E220" s="58"/>
      <c r="F220" s="79">
        <v>185</v>
      </c>
      <c r="G220" s="79">
        <v>188</v>
      </c>
      <c r="H220" s="79">
        <v>190</v>
      </c>
      <c r="I220" s="80">
        <v>0.02</v>
      </c>
      <c r="J220" s="81">
        <v>0</v>
      </c>
      <c r="K220" s="82">
        <v>0</v>
      </c>
      <c r="L220" s="82">
        <v>0</v>
      </c>
      <c r="M220" s="82">
        <v>0</v>
      </c>
      <c r="N220" s="82">
        <v>0</v>
      </c>
      <c r="O220" s="81">
        <v>45</v>
      </c>
      <c r="P220" s="83">
        <v>0</v>
      </c>
      <c r="Q220" s="82">
        <v>21</v>
      </c>
      <c r="R220" s="82">
        <v>235</v>
      </c>
      <c r="S220" s="82">
        <v>3</v>
      </c>
      <c r="T220" s="81">
        <v>301</v>
      </c>
      <c r="U220" s="82">
        <v>1</v>
      </c>
      <c r="V220" s="81">
        <v>0</v>
      </c>
      <c r="W220" s="83">
        <v>1</v>
      </c>
      <c r="X220" s="123">
        <f t="shared" si="6"/>
        <v>50</v>
      </c>
      <c r="Y220" s="134">
        <v>9</v>
      </c>
      <c r="Z220" s="84">
        <f t="shared" si="7"/>
        <v>5.5555555555555554</v>
      </c>
    </row>
    <row r="221" spans="1:26" x14ac:dyDescent="0.2">
      <c r="A221" s="106" t="s">
        <v>468</v>
      </c>
      <c r="B221" s="55" t="s">
        <v>105</v>
      </c>
      <c r="C221" s="55" t="s">
        <v>100</v>
      </c>
      <c r="D221" s="58"/>
      <c r="E221" s="58"/>
      <c r="F221" s="79">
        <v>999</v>
      </c>
      <c r="G221" s="79">
        <v>999</v>
      </c>
      <c r="H221" s="79">
        <v>999</v>
      </c>
      <c r="I221" s="80">
        <v>0.05</v>
      </c>
      <c r="J221" s="81">
        <v>0</v>
      </c>
      <c r="K221" s="82">
        <v>1</v>
      </c>
      <c r="L221" s="82">
        <v>0</v>
      </c>
      <c r="M221" s="82">
        <v>0</v>
      </c>
      <c r="N221" s="82">
        <v>1</v>
      </c>
      <c r="O221" s="81">
        <v>116</v>
      </c>
      <c r="P221" s="83">
        <v>1</v>
      </c>
      <c r="Q221" s="82">
        <v>14</v>
      </c>
      <c r="R221" s="82">
        <v>152</v>
      </c>
      <c r="S221" s="82">
        <v>2</v>
      </c>
      <c r="T221" s="81">
        <v>496</v>
      </c>
      <c r="U221" s="82">
        <v>1</v>
      </c>
      <c r="V221" s="81">
        <v>0</v>
      </c>
      <c r="W221" s="83">
        <v>0</v>
      </c>
      <c r="X221" s="123">
        <f t="shared" si="6"/>
        <v>49.8</v>
      </c>
      <c r="Y221" s="134">
        <v>15</v>
      </c>
      <c r="Z221" s="84">
        <f t="shared" si="7"/>
        <v>3.32</v>
      </c>
    </row>
    <row r="222" spans="1:26" x14ac:dyDescent="0.2">
      <c r="A222" s="106" t="s">
        <v>163</v>
      </c>
      <c r="B222" s="55" t="s">
        <v>105</v>
      </c>
      <c r="C222" s="55" t="s">
        <v>99</v>
      </c>
      <c r="D222" s="58"/>
      <c r="E222" s="58"/>
      <c r="F222" s="79">
        <v>999</v>
      </c>
      <c r="G222" s="79">
        <v>999</v>
      </c>
      <c r="H222" s="79">
        <v>999</v>
      </c>
      <c r="I222" s="80">
        <v>0.01</v>
      </c>
      <c r="J222" s="81">
        <v>0</v>
      </c>
      <c r="K222" s="82">
        <v>0</v>
      </c>
      <c r="L222" s="82">
        <v>0</v>
      </c>
      <c r="M222" s="82">
        <v>0</v>
      </c>
      <c r="N222" s="82">
        <v>0</v>
      </c>
      <c r="O222" s="81">
        <v>0</v>
      </c>
      <c r="P222" s="83">
        <v>0</v>
      </c>
      <c r="Q222" s="82">
        <v>29</v>
      </c>
      <c r="R222" s="82">
        <v>375</v>
      </c>
      <c r="S222" s="82">
        <v>2</v>
      </c>
      <c r="T222" s="81">
        <v>26</v>
      </c>
      <c r="U222" s="82">
        <v>0</v>
      </c>
      <c r="V222" s="81">
        <v>0</v>
      </c>
      <c r="W222" s="83">
        <v>0</v>
      </c>
      <c r="X222" s="123">
        <f t="shared" si="6"/>
        <v>49.5</v>
      </c>
      <c r="Y222" s="134">
        <v>12</v>
      </c>
      <c r="Z222" s="84">
        <f t="shared" si="7"/>
        <v>4.125</v>
      </c>
    </row>
    <row r="223" spans="1:26" x14ac:dyDescent="0.2">
      <c r="A223" s="106" t="s">
        <v>463</v>
      </c>
      <c r="B223" s="55" t="s">
        <v>104</v>
      </c>
      <c r="C223" s="55" t="s">
        <v>96</v>
      </c>
      <c r="D223" s="58"/>
      <c r="E223" s="58"/>
      <c r="F223" s="79">
        <v>999</v>
      </c>
      <c r="G223" s="79">
        <v>999</v>
      </c>
      <c r="H223" s="79">
        <v>999</v>
      </c>
      <c r="I223" s="80">
        <v>0.01</v>
      </c>
      <c r="J223" s="81">
        <v>0</v>
      </c>
      <c r="K223" s="82">
        <v>0</v>
      </c>
      <c r="L223" s="82">
        <v>0</v>
      </c>
      <c r="M223" s="82">
        <v>0</v>
      </c>
      <c r="N223" s="82">
        <v>0</v>
      </c>
      <c r="O223" s="81">
        <v>233</v>
      </c>
      <c r="P223" s="83">
        <v>2</v>
      </c>
      <c r="Q223" s="82">
        <v>24</v>
      </c>
      <c r="R223" s="82">
        <v>158</v>
      </c>
      <c r="S223" s="82">
        <v>0</v>
      </c>
      <c r="T223" s="81">
        <v>537</v>
      </c>
      <c r="U223" s="82">
        <v>0</v>
      </c>
      <c r="V223" s="81">
        <v>0</v>
      </c>
      <c r="W223" s="83">
        <v>1</v>
      </c>
      <c r="X223" s="123">
        <f t="shared" si="6"/>
        <v>49.099999999999994</v>
      </c>
      <c r="Y223" s="134">
        <v>16</v>
      </c>
      <c r="Z223" s="84">
        <f t="shared" si="7"/>
        <v>3.0687499999999996</v>
      </c>
    </row>
    <row r="224" spans="1:26" x14ac:dyDescent="0.2">
      <c r="A224" s="106" t="s">
        <v>332</v>
      </c>
      <c r="B224" s="55" t="s">
        <v>105</v>
      </c>
      <c r="C224" s="55" t="s">
        <v>24</v>
      </c>
      <c r="D224" s="58"/>
      <c r="E224" s="58"/>
      <c r="F224" s="79">
        <v>160</v>
      </c>
      <c r="G224" s="79">
        <v>163</v>
      </c>
      <c r="H224" s="79">
        <v>173</v>
      </c>
      <c r="I224" s="80">
        <v>0.01</v>
      </c>
      <c r="J224" s="81">
        <v>1</v>
      </c>
      <c r="K224" s="82">
        <v>0</v>
      </c>
      <c r="L224" s="82">
        <v>73</v>
      </c>
      <c r="M224" s="82">
        <v>1</v>
      </c>
      <c r="N224" s="82">
        <v>0</v>
      </c>
      <c r="O224" s="81">
        <v>15</v>
      </c>
      <c r="P224" s="83">
        <v>0</v>
      </c>
      <c r="Q224" s="82">
        <v>16</v>
      </c>
      <c r="R224" s="82">
        <v>154</v>
      </c>
      <c r="S224" s="82">
        <v>4</v>
      </c>
      <c r="T224" s="81">
        <v>0</v>
      </c>
      <c r="U224" s="82">
        <v>0</v>
      </c>
      <c r="V224" s="81">
        <v>0</v>
      </c>
      <c r="W224" s="83">
        <v>0</v>
      </c>
      <c r="X224" s="123">
        <f t="shared" si="6"/>
        <v>47.82</v>
      </c>
      <c r="Y224" s="134">
        <v>9</v>
      </c>
      <c r="Z224" s="84">
        <f t="shared" si="7"/>
        <v>5.3133333333333335</v>
      </c>
    </row>
    <row r="225" spans="1:26" x14ac:dyDescent="0.2">
      <c r="A225" s="106" t="s">
        <v>316</v>
      </c>
      <c r="B225" s="55" t="s">
        <v>105</v>
      </c>
      <c r="C225" s="55" t="s">
        <v>98</v>
      </c>
      <c r="D225" s="58"/>
      <c r="E225" s="58"/>
      <c r="F225" s="79">
        <v>118</v>
      </c>
      <c r="G225" s="79">
        <v>125</v>
      </c>
      <c r="H225" s="79">
        <v>133</v>
      </c>
      <c r="I225" s="80">
        <v>0.01</v>
      </c>
      <c r="J225" s="81">
        <v>0</v>
      </c>
      <c r="K225" s="82">
        <v>0</v>
      </c>
      <c r="L225" s="82">
        <v>0</v>
      </c>
      <c r="M225" s="82">
        <v>0</v>
      </c>
      <c r="N225" s="82">
        <v>0</v>
      </c>
      <c r="O225" s="81">
        <v>0</v>
      </c>
      <c r="P225" s="83">
        <v>0</v>
      </c>
      <c r="Q225" s="82">
        <v>19</v>
      </c>
      <c r="R225" s="82">
        <v>298</v>
      </c>
      <c r="S225" s="82">
        <v>3</v>
      </c>
      <c r="T225" s="81">
        <v>108</v>
      </c>
      <c r="U225" s="82">
        <v>0</v>
      </c>
      <c r="V225" s="81">
        <v>0</v>
      </c>
      <c r="W225" s="83">
        <v>0</v>
      </c>
      <c r="X225" s="123">
        <f t="shared" si="6"/>
        <v>47.8</v>
      </c>
      <c r="Y225" s="134">
        <v>16</v>
      </c>
      <c r="Z225" s="84">
        <f t="shared" si="7"/>
        <v>2.9874999999999998</v>
      </c>
    </row>
    <row r="226" spans="1:26" x14ac:dyDescent="0.2">
      <c r="A226" s="106" t="s">
        <v>321</v>
      </c>
      <c r="B226" s="55" t="s">
        <v>104</v>
      </c>
      <c r="C226" s="55" t="s">
        <v>48</v>
      </c>
      <c r="D226" s="58"/>
      <c r="E226" s="58"/>
      <c r="F226" s="79">
        <v>300</v>
      </c>
      <c r="G226" s="79">
        <v>216</v>
      </c>
      <c r="H226" s="79">
        <v>226</v>
      </c>
      <c r="I226" s="80">
        <v>0.01</v>
      </c>
      <c r="J226" s="81">
        <v>0</v>
      </c>
      <c r="K226" s="82">
        <v>0</v>
      </c>
      <c r="L226" s="82">
        <v>0</v>
      </c>
      <c r="M226" s="82">
        <v>0</v>
      </c>
      <c r="N226" s="82">
        <v>0</v>
      </c>
      <c r="O226" s="81">
        <v>221</v>
      </c>
      <c r="P226" s="83">
        <v>0</v>
      </c>
      <c r="Q226" s="82">
        <v>16</v>
      </c>
      <c r="R226" s="82">
        <v>195</v>
      </c>
      <c r="S226" s="82">
        <v>1</v>
      </c>
      <c r="T226" s="81">
        <v>359</v>
      </c>
      <c r="U226" s="82">
        <v>0</v>
      </c>
      <c r="V226" s="81">
        <v>0</v>
      </c>
      <c r="W226" s="83">
        <v>0</v>
      </c>
      <c r="X226" s="123">
        <f t="shared" si="6"/>
        <v>47.6</v>
      </c>
      <c r="Y226" s="134">
        <v>12</v>
      </c>
      <c r="Z226" s="84">
        <f t="shared" si="7"/>
        <v>3.9666666666666668</v>
      </c>
    </row>
    <row r="227" spans="1:26" x14ac:dyDescent="0.2">
      <c r="A227" s="106" t="s">
        <v>457</v>
      </c>
      <c r="B227" s="55" t="s">
        <v>104</v>
      </c>
      <c r="C227" s="55" t="s">
        <v>44</v>
      </c>
      <c r="D227" s="58"/>
      <c r="E227" s="58"/>
      <c r="F227" s="79">
        <v>300</v>
      </c>
      <c r="G227" s="79">
        <v>287</v>
      </c>
      <c r="H227" s="79">
        <v>300</v>
      </c>
      <c r="I227" s="80">
        <v>0.01</v>
      </c>
      <c r="J227" s="81">
        <v>0</v>
      </c>
      <c r="K227" s="82">
        <v>0</v>
      </c>
      <c r="L227" s="82">
        <v>0</v>
      </c>
      <c r="M227" s="82">
        <v>0</v>
      </c>
      <c r="N227" s="82">
        <v>0</v>
      </c>
      <c r="O227" s="81">
        <v>374</v>
      </c>
      <c r="P227" s="83">
        <v>1</v>
      </c>
      <c r="Q227" s="82">
        <v>3</v>
      </c>
      <c r="R227" s="82">
        <v>38</v>
      </c>
      <c r="S227" s="82">
        <v>0</v>
      </c>
      <c r="T227" s="81">
        <v>0</v>
      </c>
      <c r="U227" s="82">
        <v>0</v>
      </c>
      <c r="V227" s="81">
        <v>0</v>
      </c>
      <c r="W227" s="83">
        <v>0</v>
      </c>
      <c r="X227" s="123">
        <f t="shared" si="6"/>
        <v>47.199999999999996</v>
      </c>
      <c r="Y227" s="134">
        <v>16</v>
      </c>
      <c r="Z227" s="84">
        <f t="shared" si="7"/>
        <v>2.9499999999999997</v>
      </c>
    </row>
    <row r="228" spans="1:26" x14ac:dyDescent="0.2">
      <c r="A228" s="106" t="s">
        <v>451</v>
      </c>
      <c r="B228" s="55" t="s">
        <v>107</v>
      </c>
      <c r="C228" s="55" t="s">
        <v>101</v>
      </c>
      <c r="D228" s="58"/>
      <c r="E228" s="58"/>
      <c r="F228" s="79">
        <v>999</v>
      </c>
      <c r="G228" s="79">
        <v>999</v>
      </c>
      <c r="H228" s="79">
        <v>999</v>
      </c>
      <c r="I228" s="80">
        <v>0.01</v>
      </c>
      <c r="J228" s="81">
        <v>0</v>
      </c>
      <c r="K228" s="82">
        <v>0</v>
      </c>
      <c r="L228" s="82">
        <v>0</v>
      </c>
      <c r="M228" s="82">
        <v>0</v>
      </c>
      <c r="N228" s="82">
        <v>0</v>
      </c>
      <c r="O228" s="81">
        <v>0</v>
      </c>
      <c r="P228" s="83">
        <v>0</v>
      </c>
      <c r="Q228" s="82">
        <v>18</v>
      </c>
      <c r="R228" s="82">
        <v>291</v>
      </c>
      <c r="S228" s="82">
        <v>3</v>
      </c>
      <c r="T228" s="81">
        <v>0</v>
      </c>
      <c r="U228" s="82">
        <v>0</v>
      </c>
      <c r="V228" s="81">
        <v>0</v>
      </c>
      <c r="W228" s="83">
        <v>0</v>
      </c>
      <c r="X228" s="123">
        <f t="shared" si="6"/>
        <v>47.1</v>
      </c>
      <c r="Y228" s="134">
        <v>16</v>
      </c>
      <c r="Z228" s="84">
        <f t="shared" si="7"/>
        <v>2.9437500000000001</v>
      </c>
    </row>
    <row r="229" spans="1:26" x14ac:dyDescent="0.2">
      <c r="A229" s="106" t="s">
        <v>359</v>
      </c>
      <c r="B229" s="55" t="s">
        <v>105</v>
      </c>
      <c r="C229" s="55" t="s">
        <v>26</v>
      </c>
      <c r="D229" s="58"/>
      <c r="E229" s="58"/>
      <c r="F229" s="79">
        <v>999</v>
      </c>
      <c r="G229" s="79">
        <v>999</v>
      </c>
      <c r="H229" s="79">
        <v>999</v>
      </c>
      <c r="I229" s="80">
        <v>0.01</v>
      </c>
      <c r="J229" s="81">
        <v>0</v>
      </c>
      <c r="K229" s="82">
        <v>0</v>
      </c>
      <c r="L229" s="82">
        <v>0</v>
      </c>
      <c r="M229" s="82">
        <v>0</v>
      </c>
      <c r="N229" s="82">
        <v>0</v>
      </c>
      <c r="O229" s="81">
        <v>4</v>
      </c>
      <c r="P229" s="83">
        <v>0</v>
      </c>
      <c r="Q229" s="82">
        <v>38</v>
      </c>
      <c r="R229" s="82">
        <v>396</v>
      </c>
      <c r="S229" s="82">
        <v>1</v>
      </c>
      <c r="T229" s="81">
        <v>50</v>
      </c>
      <c r="U229" s="82">
        <v>0</v>
      </c>
      <c r="V229" s="81">
        <v>0</v>
      </c>
      <c r="W229" s="83">
        <v>0</v>
      </c>
      <c r="X229" s="123">
        <f t="shared" si="6"/>
        <v>46</v>
      </c>
      <c r="Y229" s="134">
        <v>15</v>
      </c>
      <c r="Z229" s="84">
        <f t="shared" si="7"/>
        <v>3.0666666666666669</v>
      </c>
    </row>
    <row r="230" spans="1:26" x14ac:dyDescent="0.2">
      <c r="A230" s="106" t="s">
        <v>448</v>
      </c>
      <c r="B230" s="55" t="s">
        <v>107</v>
      </c>
      <c r="C230" s="55" t="s">
        <v>46</v>
      </c>
      <c r="D230" s="58"/>
      <c r="E230" s="58"/>
      <c r="F230" s="79">
        <v>999</v>
      </c>
      <c r="G230" s="79">
        <v>999</v>
      </c>
      <c r="H230" s="79">
        <v>999</v>
      </c>
      <c r="I230" s="80">
        <v>0</v>
      </c>
      <c r="J230" s="81">
        <v>0</v>
      </c>
      <c r="K230" s="82">
        <v>0</v>
      </c>
      <c r="L230" s="82">
        <v>0</v>
      </c>
      <c r="M230" s="82">
        <v>0</v>
      </c>
      <c r="N230" s="82">
        <v>0</v>
      </c>
      <c r="O230" s="81">
        <v>0</v>
      </c>
      <c r="P230" s="83">
        <v>0</v>
      </c>
      <c r="Q230" s="82">
        <v>28</v>
      </c>
      <c r="R230" s="82">
        <v>263</v>
      </c>
      <c r="S230" s="82">
        <v>3</v>
      </c>
      <c r="T230" s="81">
        <v>0</v>
      </c>
      <c r="U230" s="82">
        <v>0</v>
      </c>
      <c r="V230" s="81">
        <v>0</v>
      </c>
      <c r="W230" s="83">
        <v>0</v>
      </c>
      <c r="X230" s="123">
        <f t="shared" si="6"/>
        <v>44.3</v>
      </c>
      <c r="Y230" s="134">
        <v>15</v>
      </c>
      <c r="Z230" s="84">
        <f t="shared" si="7"/>
        <v>2.9533333333333331</v>
      </c>
    </row>
    <row r="231" spans="1:26" x14ac:dyDescent="0.2">
      <c r="A231" s="106" t="s">
        <v>432</v>
      </c>
      <c r="B231" s="55" t="s">
        <v>105</v>
      </c>
      <c r="C231" s="55" t="s">
        <v>33</v>
      </c>
      <c r="D231" s="58"/>
      <c r="E231" s="58"/>
      <c r="F231" s="79">
        <v>210</v>
      </c>
      <c r="G231" s="79">
        <v>212</v>
      </c>
      <c r="H231" s="79">
        <v>215</v>
      </c>
      <c r="I231" s="80">
        <v>0</v>
      </c>
      <c r="J231" s="81">
        <v>0</v>
      </c>
      <c r="K231" s="82">
        <v>0</v>
      </c>
      <c r="L231" s="82">
        <v>0</v>
      </c>
      <c r="M231" s="82">
        <v>0</v>
      </c>
      <c r="N231" s="82">
        <v>0</v>
      </c>
      <c r="O231" s="81">
        <v>11</v>
      </c>
      <c r="P231" s="83">
        <v>0</v>
      </c>
      <c r="Q231" s="82">
        <v>22</v>
      </c>
      <c r="R231" s="82">
        <v>310</v>
      </c>
      <c r="S231" s="82">
        <v>2</v>
      </c>
      <c r="T231" s="81">
        <v>0</v>
      </c>
      <c r="U231" s="82">
        <v>0</v>
      </c>
      <c r="V231" s="81">
        <v>0</v>
      </c>
      <c r="W231" s="83">
        <v>0</v>
      </c>
      <c r="X231" s="123">
        <f t="shared" si="6"/>
        <v>44.1</v>
      </c>
      <c r="Y231" s="134">
        <v>7</v>
      </c>
      <c r="Z231" s="84">
        <f t="shared" si="7"/>
        <v>6.3</v>
      </c>
    </row>
    <row r="232" spans="1:26" x14ac:dyDescent="0.2">
      <c r="A232" s="106" t="s">
        <v>144</v>
      </c>
      <c r="B232" s="55" t="s">
        <v>107</v>
      </c>
      <c r="C232" s="55" t="s">
        <v>56</v>
      </c>
      <c r="D232" s="58"/>
      <c r="E232" s="58"/>
      <c r="F232" s="79">
        <v>999</v>
      </c>
      <c r="G232" s="79">
        <v>999</v>
      </c>
      <c r="H232" s="79">
        <v>999</v>
      </c>
      <c r="I232" s="80">
        <v>0</v>
      </c>
      <c r="J232" s="81">
        <v>0</v>
      </c>
      <c r="K232" s="82">
        <v>0</v>
      </c>
      <c r="L232" s="82">
        <v>0</v>
      </c>
      <c r="M232" s="82">
        <v>0</v>
      </c>
      <c r="N232" s="82">
        <v>0</v>
      </c>
      <c r="O232" s="81">
        <v>0</v>
      </c>
      <c r="P232" s="83">
        <v>0</v>
      </c>
      <c r="Q232" s="82">
        <v>28</v>
      </c>
      <c r="R232" s="82">
        <v>317</v>
      </c>
      <c r="S232" s="82">
        <v>2</v>
      </c>
      <c r="T232" s="81">
        <v>0</v>
      </c>
      <c r="U232" s="82">
        <v>0</v>
      </c>
      <c r="V232" s="81">
        <v>0</v>
      </c>
      <c r="W232" s="83">
        <v>0</v>
      </c>
      <c r="X232" s="123">
        <f t="shared" si="6"/>
        <v>43.7</v>
      </c>
      <c r="Y232" s="134">
        <v>8</v>
      </c>
      <c r="Z232" s="84">
        <f t="shared" si="7"/>
        <v>5.4625000000000004</v>
      </c>
    </row>
    <row r="233" spans="1:26" x14ac:dyDescent="0.2">
      <c r="A233" s="106" t="s">
        <v>324</v>
      </c>
      <c r="B233" s="55" t="s">
        <v>105</v>
      </c>
      <c r="C233" s="55" t="s">
        <v>48</v>
      </c>
      <c r="D233" s="58"/>
      <c r="E233" s="58"/>
      <c r="F233" s="79">
        <v>186</v>
      </c>
      <c r="G233" s="79">
        <v>182</v>
      </c>
      <c r="H233" s="79">
        <v>178</v>
      </c>
      <c r="I233" s="80">
        <v>0</v>
      </c>
      <c r="J233" s="81">
        <v>0</v>
      </c>
      <c r="K233" s="82">
        <v>0</v>
      </c>
      <c r="L233" s="82">
        <v>0</v>
      </c>
      <c r="M233" s="82">
        <v>0</v>
      </c>
      <c r="N233" s="82">
        <v>0</v>
      </c>
      <c r="O233" s="81">
        <v>0</v>
      </c>
      <c r="P233" s="83">
        <v>0</v>
      </c>
      <c r="Q233" s="82">
        <v>21</v>
      </c>
      <c r="R233" s="82">
        <v>252</v>
      </c>
      <c r="S233" s="82">
        <v>3</v>
      </c>
      <c r="T233" s="81">
        <v>0</v>
      </c>
      <c r="U233" s="82">
        <v>0</v>
      </c>
      <c r="V233" s="81">
        <v>0</v>
      </c>
      <c r="W233" s="83">
        <v>0</v>
      </c>
      <c r="X233" s="123">
        <f t="shared" si="6"/>
        <v>43.2</v>
      </c>
      <c r="Y233" s="134">
        <v>11</v>
      </c>
      <c r="Z233" s="84">
        <f t="shared" si="7"/>
        <v>3.9272727272727277</v>
      </c>
    </row>
    <row r="234" spans="1:26" x14ac:dyDescent="0.2">
      <c r="A234" s="106" t="s">
        <v>301</v>
      </c>
      <c r="B234" s="55" t="s">
        <v>104</v>
      </c>
      <c r="C234" s="55" t="s">
        <v>14</v>
      </c>
      <c r="D234" s="58"/>
      <c r="E234" s="58"/>
      <c r="F234" s="79">
        <v>94</v>
      </c>
      <c r="G234" s="79">
        <v>117</v>
      </c>
      <c r="H234" s="79">
        <v>118</v>
      </c>
      <c r="I234" s="80">
        <v>0</v>
      </c>
      <c r="J234" s="81">
        <v>0</v>
      </c>
      <c r="K234" s="82">
        <v>0</v>
      </c>
      <c r="L234" s="82">
        <v>0</v>
      </c>
      <c r="M234" s="82">
        <v>0</v>
      </c>
      <c r="N234" s="82">
        <v>0</v>
      </c>
      <c r="O234" s="81">
        <v>330</v>
      </c>
      <c r="P234" s="83">
        <v>1</v>
      </c>
      <c r="Q234" s="82">
        <v>10</v>
      </c>
      <c r="R234" s="82">
        <v>62</v>
      </c>
      <c r="S234" s="82">
        <v>0</v>
      </c>
      <c r="T234" s="81">
        <v>0</v>
      </c>
      <c r="U234" s="82">
        <v>0</v>
      </c>
      <c r="V234" s="81">
        <v>0</v>
      </c>
      <c r="W234" s="83">
        <v>1</v>
      </c>
      <c r="X234" s="123">
        <f t="shared" si="6"/>
        <v>43.2</v>
      </c>
      <c r="Y234" s="134">
        <v>14</v>
      </c>
      <c r="Z234" s="84">
        <f t="shared" si="7"/>
        <v>3.0857142857142859</v>
      </c>
    </row>
    <row r="235" spans="1:26" x14ac:dyDescent="0.2">
      <c r="A235" s="106" t="s">
        <v>449</v>
      </c>
      <c r="B235" s="55" t="s">
        <v>105</v>
      </c>
      <c r="C235" s="55" t="s">
        <v>102</v>
      </c>
      <c r="D235" s="58"/>
      <c r="E235" s="58"/>
      <c r="F235" s="79">
        <v>999</v>
      </c>
      <c r="G235" s="79">
        <v>999</v>
      </c>
      <c r="H235" s="79">
        <v>999</v>
      </c>
      <c r="I235" s="80">
        <v>0</v>
      </c>
      <c r="J235" s="81">
        <v>0</v>
      </c>
      <c r="K235" s="82">
        <v>0</v>
      </c>
      <c r="L235" s="82">
        <v>0</v>
      </c>
      <c r="M235" s="82">
        <v>0</v>
      </c>
      <c r="N235" s="82">
        <v>0</v>
      </c>
      <c r="O235" s="81">
        <v>14</v>
      </c>
      <c r="P235" s="83">
        <v>0</v>
      </c>
      <c r="Q235" s="82">
        <v>11</v>
      </c>
      <c r="R235" s="82">
        <v>237</v>
      </c>
      <c r="S235" s="82">
        <v>3</v>
      </c>
      <c r="T235" s="81">
        <v>0</v>
      </c>
      <c r="U235" s="82">
        <v>0</v>
      </c>
      <c r="V235" s="81">
        <v>0</v>
      </c>
      <c r="W235" s="83">
        <v>0</v>
      </c>
      <c r="X235" s="123">
        <f t="shared" si="6"/>
        <v>43.099999999999994</v>
      </c>
      <c r="Y235" s="134">
        <v>15</v>
      </c>
      <c r="Z235" s="84">
        <f t="shared" si="7"/>
        <v>2.8733333333333331</v>
      </c>
    </row>
    <row r="236" spans="1:26" x14ac:dyDescent="0.2">
      <c r="A236" s="106" t="s">
        <v>419</v>
      </c>
      <c r="B236" s="55" t="s">
        <v>105</v>
      </c>
      <c r="C236" s="55" t="s">
        <v>52</v>
      </c>
      <c r="D236" s="58"/>
      <c r="E236" s="58"/>
      <c r="F236" s="79">
        <v>116</v>
      </c>
      <c r="G236" s="79">
        <v>119</v>
      </c>
      <c r="H236" s="79">
        <v>111</v>
      </c>
      <c r="I236" s="80">
        <v>0</v>
      </c>
      <c r="J236" s="81">
        <v>0</v>
      </c>
      <c r="K236" s="82">
        <v>0</v>
      </c>
      <c r="L236" s="82">
        <v>0</v>
      </c>
      <c r="M236" s="82">
        <v>0</v>
      </c>
      <c r="N236" s="82">
        <v>0</v>
      </c>
      <c r="O236" s="81">
        <v>0</v>
      </c>
      <c r="P236" s="83">
        <v>0</v>
      </c>
      <c r="Q236" s="82">
        <v>22</v>
      </c>
      <c r="R236" s="82">
        <v>310</v>
      </c>
      <c r="S236" s="82">
        <v>2</v>
      </c>
      <c r="T236" s="81">
        <v>0</v>
      </c>
      <c r="U236" s="82">
        <v>0</v>
      </c>
      <c r="V236" s="81">
        <v>0</v>
      </c>
      <c r="W236" s="83">
        <v>0</v>
      </c>
      <c r="X236" s="123">
        <f t="shared" si="6"/>
        <v>43</v>
      </c>
      <c r="Y236" s="134">
        <v>10</v>
      </c>
      <c r="Z236" s="84">
        <f t="shared" si="7"/>
        <v>4.3</v>
      </c>
    </row>
    <row r="237" spans="1:26" x14ac:dyDescent="0.2">
      <c r="A237" s="106" t="s">
        <v>153</v>
      </c>
      <c r="B237" s="55" t="s">
        <v>105</v>
      </c>
      <c r="C237" s="55" t="s">
        <v>52</v>
      </c>
      <c r="D237" s="58"/>
      <c r="E237" s="58"/>
      <c r="F237" s="79">
        <v>194</v>
      </c>
      <c r="G237" s="79">
        <v>189</v>
      </c>
      <c r="H237" s="79">
        <v>175</v>
      </c>
      <c r="I237" s="80">
        <v>0</v>
      </c>
      <c r="J237" s="81">
        <v>0</v>
      </c>
      <c r="K237" s="82">
        <v>0</v>
      </c>
      <c r="L237" s="82">
        <v>0</v>
      </c>
      <c r="M237" s="82">
        <v>0</v>
      </c>
      <c r="N237" s="82">
        <v>0</v>
      </c>
      <c r="O237" s="81">
        <v>48</v>
      </c>
      <c r="P237" s="83">
        <v>0</v>
      </c>
      <c r="Q237" s="82">
        <v>27</v>
      </c>
      <c r="R237" s="82">
        <v>240</v>
      </c>
      <c r="S237" s="82">
        <v>2</v>
      </c>
      <c r="T237" s="81">
        <v>0</v>
      </c>
      <c r="U237" s="82">
        <v>0</v>
      </c>
      <c r="V237" s="81">
        <v>1</v>
      </c>
      <c r="W237" s="83">
        <v>0</v>
      </c>
      <c r="X237" s="123">
        <f t="shared" si="6"/>
        <v>42.8</v>
      </c>
      <c r="Y237" s="134">
        <v>6</v>
      </c>
      <c r="Z237" s="84">
        <f t="shared" si="7"/>
        <v>7.1333333333333329</v>
      </c>
    </row>
    <row r="238" spans="1:26" x14ac:dyDescent="0.2">
      <c r="A238" s="106" t="s">
        <v>456</v>
      </c>
      <c r="B238" s="55" t="s">
        <v>105</v>
      </c>
      <c r="C238" s="55" t="s">
        <v>97</v>
      </c>
      <c r="D238" s="58"/>
      <c r="E238" s="58"/>
      <c r="F238" s="79">
        <v>216</v>
      </c>
      <c r="G238" s="79">
        <v>234</v>
      </c>
      <c r="H238" s="79">
        <v>225</v>
      </c>
      <c r="I238" s="80">
        <v>0</v>
      </c>
      <c r="J238" s="81">
        <v>0</v>
      </c>
      <c r="K238" s="82">
        <v>0</v>
      </c>
      <c r="L238" s="82">
        <v>0</v>
      </c>
      <c r="M238" s="82">
        <v>0</v>
      </c>
      <c r="N238" s="82">
        <v>0</v>
      </c>
      <c r="O238" s="81">
        <v>0</v>
      </c>
      <c r="P238" s="83">
        <v>0</v>
      </c>
      <c r="Q238" s="82">
        <v>23</v>
      </c>
      <c r="R238" s="82">
        <v>248</v>
      </c>
      <c r="S238" s="82">
        <v>3</v>
      </c>
      <c r="T238" s="81">
        <v>14</v>
      </c>
      <c r="U238" s="82">
        <v>0</v>
      </c>
      <c r="V238" s="81">
        <v>0</v>
      </c>
      <c r="W238" s="83">
        <v>0</v>
      </c>
      <c r="X238" s="123">
        <f t="shared" si="6"/>
        <v>42.8</v>
      </c>
      <c r="Y238" s="134">
        <v>11</v>
      </c>
      <c r="Z238" s="84">
        <f t="shared" si="7"/>
        <v>3.8909090909090907</v>
      </c>
    </row>
    <row r="239" spans="1:26" x14ac:dyDescent="0.2">
      <c r="A239" s="106" t="s">
        <v>300</v>
      </c>
      <c r="B239" s="55" t="s">
        <v>104</v>
      </c>
      <c r="C239" s="55" t="s">
        <v>46</v>
      </c>
      <c r="D239" s="58"/>
      <c r="E239" s="58"/>
      <c r="F239" s="79">
        <v>84</v>
      </c>
      <c r="G239" s="79">
        <v>89</v>
      </c>
      <c r="H239" s="79">
        <v>98</v>
      </c>
      <c r="I239" s="80">
        <v>0</v>
      </c>
      <c r="J239" s="81">
        <v>0</v>
      </c>
      <c r="K239" s="82">
        <v>0</v>
      </c>
      <c r="L239" s="82">
        <v>0</v>
      </c>
      <c r="M239" s="82">
        <v>0</v>
      </c>
      <c r="N239" s="82">
        <v>0</v>
      </c>
      <c r="O239" s="81">
        <v>279</v>
      </c>
      <c r="P239" s="83">
        <v>2</v>
      </c>
      <c r="Q239" s="82">
        <v>11</v>
      </c>
      <c r="R239" s="82">
        <v>49</v>
      </c>
      <c r="S239" s="82">
        <v>0</v>
      </c>
      <c r="T239" s="81">
        <v>0</v>
      </c>
      <c r="U239" s="82">
        <v>0</v>
      </c>
      <c r="V239" s="81">
        <v>0</v>
      </c>
      <c r="W239" s="83">
        <v>1</v>
      </c>
      <c r="X239" s="123">
        <f t="shared" si="6"/>
        <v>42.8</v>
      </c>
      <c r="Y239" s="134">
        <v>11</v>
      </c>
      <c r="Z239" s="84">
        <f t="shared" si="7"/>
        <v>3.8909090909090907</v>
      </c>
    </row>
    <row r="240" spans="1:26" x14ac:dyDescent="0.2">
      <c r="A240" s="106" t="s">
        <v>418</v>
      </c>
      <c r="B240" s="55" t="s">
        <v>107</v>
      </c>
      <c r="C240" s="55" t="s">
        <v>31</v>
      </c>
      <c r="D240" s="58"/>
      <c r="E240" s="58"/>
      <c r="F240" s="79">
        <v>140</v>
      </c>
      <c r="G240" s="79">
        <v>174</v>
      </c>
      <c r="H240" s="79">
        <v>154</v>
      </c>
      <c r="I240" s="80">
        <v>0</v>
      </c>
      <c r="J240" s="81">
        <v>0</v>
      </c>
      <c r="K240" s="82">
        <v>0</v>
      </c>
      <c r="L240" s="82">
        <v>0</v>
      </c>
      <c r="M240" s="82">
        <v>0</v>
      </c>
      <c r="N240" s="82">
        <v>0</v>
      </c>
      <c r="O240" s="81">
        <v>0</v>
      </c>
      <c r="P240" s="83">
        <v>0</v>
      </c>
      <c r="Q240" s="82">
        <v>45</v>
      </c>
      <c r="R240" s="82">
        <v>417</v>
      </c>
      <c r="S240" s="82">
        <v>0</v>
      </c>
      <c r="T240" s="81">
        <v>0</v>
      </c>
      <c r="U240" s="82">
        <v>0</v>
      </c>
      <c r="V240" s="81">
        <v>0</v>
      </c>
      <c r="W240" s="83">
        <v>0</v>
      </c>
      <c r="X240" s="123">
        <f t="shared" si="6"/>
        <v>41.7</v>
      </c>
      <c r="Y240" s="134">
        <v>15</v>
      </c>
      <c r="Z240" s="84">
        <f t="shared" si="7"/>
        <v>2.7800000000000002</v>
      </c>
    </row>
    <row r="241" spans="1:26" x14ac:dyDescent="0.2">
      <c r="A241" s="106" t="s">
        <v>39</v>
      </c>
      <c r="B241" s="55" t="s">
        <v>104</v>
      </c>
      <c r="C241" s="55" t="s">
        <v>55</v>
      </c>
      <c r="D241" s="58"/>
      <c r="E241" s="58"/>
      <c r="F241" s="79">
        <v>999</v>
      </c>
      <c r="G241" s="79">
        <v>999</v>
      </c>
      <c r="H241" s="79">
        <v>999</v>
      </c>
      <c r="I241" s="80">
        <v>0</v>
      </c>
      <c r="J241" s="81">
        <v>0</v>
      </c>
      <c r="K241" s="82">
        <v>0</v>
      </c>
      <c r="L241" s="82">
        <v>0</v>
      </c>
      <c r="M241" s="82">
        <v>0</v>
      </c>
      <c r="N241" s="82">
        <v>0</v>
      </c>
      <c r="O241" s="81">
        <v>248</v>
      </c>
      <c r="P241" s="83">
        <v>1</v>
      </c>
      <c r="Q241" s="82">
        <v>14</v>
      </c>
      <c r="R241" s="82">
        <v>97</v>
      </c>
      <c r="S241" s="82">
        <v>0</v>
      </c>
      <c r="T241" s="81">
        <v>0</v>
      </c>
      <c r="U241" s="82">
        <v>0</v>
      </c>
      <c r="V241" s="81">
        <v>0</v>
      </c>
      <c r="W241" s="83">
        <v>0</v>
      </c>
      <c r="X241" s="123">
        <f t="shared" si="6"/>
        <v>40.5</v>
      </c>
      <c r="Y241" s="134">
        <v>5</v>
      </c>
      <c r="Z241" s="84">
        <f t="shared" si="7"/>
        <v>8.1</v>
      </c>
    </row>
    <row r="242" spans="1:26" x14ac:dyDescent="0.2">
      <c r="A242" s="106" t="s">
        <v>454</v>
      </c>
      <c r="B242" s="55" t="s">
        <v>104</v>
      </c>
      <c r="C242" s="55" t="s">
        <v>49</v>
      </c>
      <c r="D242" s="58"/>
      <c r="E242" s="58"/>
      <c r="F242" s="79">
        <v>999</v>
      </c>
      <c r="G242" s="79">
        <v>999</v>
      </c>
      <c r="H242" s="79">
        <v>999</v>
      </c>
      <c r="I242" s="80">
        <v>0</v>
      </c>
      <c r="J242" s="81">
        <v>0</v>
      </c>
      <c r="K242" s="82">
        <v>0</v>
      </c>
      <c r="L242" s="82">
        <v>0</v>
      </c>
      <c r="M242" s="82">
        <v>0</v>
      </c>
      <c r="N242" s="82">
        <v>0</v>
      </c>
      <c r="O242" s="81">
        <v>274</v>
      </c>
      <c r="P242" s="83">
        <v>2</v>
      </c>
      <c r="Q242" s="82">
        <v>2</v>
      </c>
      <c r="R242" s="82">
        <v>11</v>
      </c>
      <c r="S242" s="82">
        <v>0</v>
      </c>
      <c r="T242" s="81">
        <v>0</v>
      </c>
      <c r="U242" s="82">
        <v>0</v>
      </c>
      <c r="V242" s="81">
        <v>0</v>
      </c>
      <c r="W242" s="83">
        <v>0</v>
      </c>
      <c r="X242" s="123">
        <f t="shared" si="6"/>
        <v>40.5</v>
      </c>
      <c r="Y242" s="134">
        <v>10</v>
      </c>
      <c r="Z242" s="84">
        <f t="shared" si="7"/>
        <v>4.05</v>
      </c>
    </row>
    <row r="243" spans="1:26" x14ac:dyDescent="0.2">
      <c r="A243" s="106" t="s">
        <v>486</v>
      </c>
      <c r="B243" s="55" t="s">
        <v>104</v>
      </c>
      <c r="C243" s="55" t="s">
        <v>24</v>
      </c>
      <c r="D243" s="58"/>
      <c r="E243" s="58"/>
      <c r="F243" s="79">
        <v>999</v>
      </c>
      <c r="G243" s="79">
        <v>999</v>
      </c>
      <c r="H243" s="79">
        <v>999</v>
      </c>
      <c r="I243" s="80">
        <v>0</v>
      </c>
      <c r="J243" s="81">
        <v>0</v>
      </c>
      <c r="K243" s="82">
        <v>0</v>
      </c>
      <c r="L243" s="82">
        <v>0</v>
      </c>
      <c r="M243" s="82">
        <v>0</v>
      </c>
      <c r="N243" s="82">
        <v>0</v>
      </c>
      <c r="O243" s="81">
        <v>258</v>
      </c>
      <c r="P243" s="83">
        <v>1</v>
      </c>
      <c r="Q243" s="82">
        <v>9</v>
      </c>
      <c r="R243" s="82">
        <v>85</v>
      </c>
      <c r="S243" s="82">
        <v>0</v>
      </c>
      <c r="T243" s="81">
        <v>37</v>
      </c>
      <c r="U243" s="82">
        <v>0</v>
      </c>
      <c r="V243" s="81">
        <v>0</v>
      </c>
      <c r="W243" s="83">
        <v>0</v>
      </c>
      <c r="X243" s="123">
        <f t="shared" si="6"/>
        <v>40.299999999999997</v>
      </c>
      <c r="Y243" s="134">
        <v>14</v>
      </c>
      <c r="Z243" s="84">
        <f t="shared" si="7"/>
        <v>2.8785714285714286</v>
      </c>
    </row>
    <row r="244" spans="1:26" x14ac:dyDescent="0.2">
      <c r="A244" s="106" t="s">
        <v>488</v>
      </c>
      <c r="B244" s="55" t="s">
        <v>104</v>
      </c>
      <c r="C244" s="55" t="s">
        <v>52</v>
      </c>
      <c r="D244" s="58"/>
      <c r="E244" s="58"/>
      <c r="F244" s="79">
        <v>999</v>
      </c>
      <c r="G244" s="79">
        <v>999</v>
      </c>
      <c r="H244" s="79">
        <v>999</v>
      </c>
      <c r="I244" s="80">
        <v>0</v>
      </c>
      <c r="J244" s="81">
        <v>0</v>
      </c>
      <c r="K244" s="82">
        <v>0</v>
      </c>
      <c r="L244" s="82">
        <v>0</v>
      </c>
      <c r="M244" s="82">
        <v>0</v>
      </c>
      <c r="N244" s="82">
        <v>0</v>
      </c>
      <c r="O244" s="81">
        <v>209</v>
      </c>
      <c r="P244" s="83">
        <v>1</v>
      </c>
      <c r="Q244" s="82">
        <v>8</v>
      </c>
      <c r="R244" s="82">
        <v>113</v>
      </c>
      <c r="S244" s="82">
        <v>0</v>
      </c>
      <c r="T244" s="81">
        <v>0</v>
      </c>
      <c r="U244" s="82">
        <v>0</v>
      </c>
      <c r="V244" s="81">
        <v>1</v>
      </c>
      <c r="W244" s="83">
        <v>0</v>
      </c>
      <c r="X244" s="123">
        <f t="shared" si="6"/>
        <v>40.200000000000003</v>
      </c>
      <c r="Y244" s="134">
        <v>13</v>
      </c>
      <c r="Z244" s="84">
        <f t="shared" si="7"/>
        <v>3.0923076923076924</v>
      </c>
    </row>
    <row r="245" spans="1:26" x14ac:dyDescent="0.2">
      <c r="A245" s="106" t="s">
        <v>307</v>
      </c>
      <c r="B245" s="55" t="s">
        <v>107</v>
      </c>
      <c r="C245" s="55" t="s">
        <v>19</v>
      </c>
      <c r="D245" s="58"/>
      <c r="E245" s="58"/>
      <c r="F245" s="79">
        <v>188</v>
      </c>
      <c r="G245" s="79">
        <v>172</v>
      </c>
      <c r="H245" s="79">
        <v>156</v>
      </c>
      <c r="I245" s="80">
        <v>0</v>
      </c>
      <c r="J245" s="81">
        <v>0</v>
      </c>
      <c r="K245" s="82">
        <v>0</v>
      </c>
      <c r="L245" s="82">
        <v>0</v>
      </c>
      <c r="M245" s="82">
        <v>0</v>
      </c>
      <c r="N245" s="82">
        <v>0</v>
      </c>
      <c r="O245" s="81">
        <v>0</v>
      </c>
      <c r="P245" s="83">
        <v>0</v>
      </c>
      <c r="Q245" s="82">
        <v>26</v>
      </c>
      <c r="R245" s="82">
        <v>281</v>
      </c>
      <c r="S245" s="82">
        <v>2</v>
      </c>
      <c r="T245" s="81">
        <v>0</v>
      </c>
      <c r="U245" s="82">
        <v>0</v>
      </c>
      <c r="V245" s="81">
        <v>0</v>
      </c>
      <c r="W245" s="83">
        <v>0</v>
      </c>
      <c r="X245" s="123">
        <f t="shared" si="6"/>
        <v>40.1</v>
      </c>
      <c r="Y245" s="134">
        <v>12</v>
      </c>
      <c r="Z245" s="84">
        <f t="shared" si="7"/>
        <v>3.3416666666666668</v>
      </c>
    </row>
    <row r="246" spans="1:26" x14ac:dyDescent="0.2">
      <c r="A246" s="106" t="s">
        <v>173</v>
      </c>
      <c r="B246" s="55" t="s">
        <v>105</v>
      </c>
      <c r="C246" s="55" t="s">
        <v>98</v>
      </c>
      <c r="D246" s="58"/>
      <c r="E246" s="58"/>
      <c r="F246" s="79">
        <v>999</v>
      </c>
      <c r="G246" s="79">
        <v>999</v>
      </c>
      <c r="H246" s="79">
        <v>999</v>
      </c>
      <c r="I246" s="80">
        <v>0</v>
      </c>
      <c r="J246" s="81">
        <v>0</v>
      </c>
      <c r="K246" s="82">
        <v>0</v>
      </c>
      <c r="L246" s="82">
        <v>0</v>
      </c>
      <c r="M246" s="82">
        <v>0</v>
      </c>
      <c r="N246" s="82">
        <v>0</v>
      </c>
      <c r="O246" s="81">
        <v>3</v>
      </c>
      <c r="P246" s="83">
        <v>0</v>
      </c>
      <c r="Q246" s="82">
        <v>25</v>
      </c>
      <c r="R246" s="82">
        <v>336</v>
      </c>
      <c r="S246" s="82">
        <v>1</v>
      </c>
      <c r="T246" s="81">
        <v>0</v>
      </c>
      <c r="U246" s="82">
        <v>0</v>
      </c>
      <c r="V246" s="81">
        <v>0</v>
      </c>
      <c r="W246" s="83">
        <v>0</v>
      </c>
      <c r="X246" s="123">
        <f t="shared" si="6"/>
        <v>39.9</v>
      </c>
      <c r="Y246" s="134">
        <v>16</v>
      </c>
      <c r="Z246" s="84">
        <f t="shared" si="7"/>
        <v>2.4937499999999999</v>
      </c>
    </row>
    <row r="247" spans="1:26" x14ac:dyDescent="0.2">
      <c r="A247" s="106" t="s">
        <v>291</v>
      </c>
      <c r="B247" s="55" t="s">
        <v>104</v>
      </c>
      <c r="C247" s="55" t="s">
        <v>174</v>
      </c>
      <c r="D247" s="58"/>
      <c r="E247" s="58"/>
      <c r="F247" s="79">
        <v>999</v>
      </c>
      <c r="G247" s="79">
        <v>999</v>
      </c>
      <c r="H247" s="79">
        <v>999</v>
      </c>
      <c r="I247" s="80">
        <v>0</v>
      </c>
      <c r="J247" s="81">
        <v>0</v>
      </c>
      <c r="K247" s="82">
        <v>1</v>
      </c>
      <c r="L247" s="82">
        <v>0</v>
      </c>
      <c r="M247" s="82">
        <v>0</v>
      </c>
      <c r="N247" s="82">
        <v>0</v>
      </c>
      <c r="O247" s="81">
        <v>309</v>
      </c>
      <c r="P247" s="83">
        <v>1</v>
      </c>
      <c r="Q247" s="82">
        <v>10</v>
      </c>
      <c r="R247" s="82">
        <v>62</v>
      </c>
      <c r="S247" s="82">
        <v>0</v>
      </c>
      <c r="T247" s="81">
        <v>0</v>
      </c>
      <c r="U247" s="82">
        <v>0</v>
      </c>
      <c r="V247" s="81">
        <v>0</v>
      </c>
      <c r="W247" s="83">
        <v>2</v>
      </c>
      <c r="X247" s="123">
        <f t="shared" si="6"/>
        <v>39.1</v>
      </c>
      <c r="Y247" s="134">
        <v>13</v>
      </c>
      <c r="Z247" s="84">
        <f t="shared" si="7"/>
        <v>3.0076923076923077</v>
      </c>
    </row>
    <row r="248" spans="1:26" x14ac:dyDescent="0.2">
      <c r="A248" s="106" t="s">
        <v>477</v>
      </c>
      <c r="B248" s="55" t="s">
        <v>105</v>
      </c>
      <c r="C248" s="55" t="s">
        <v>52</v>
      </c>
      <c r="D248" s="58"/>
      <c r="E248" s="58"/>
      <c r="F248" s="79">
        <v>999</v>
      </c>
      <c r="G248" s="79">
        <v>999</v>
      </c>
      <c r="H248" s="79">
        <v>999</v>
      </c>
      <c r="I248" s="80">
        <v>0</v>
      </c>
      <c r="J248" s="81">
        <v>0</v>
      </c>
      <c r="K248" s="82">
        <v>0</v>
      </c>
      <c r="L248" s="82">
        <v>0</v>
      </c>
      <c r="M248" s="82">
        <v>0</v>
      </c>
      <c r="N248" s="82">
        <v>0</v>
      </c>
      <c r="O248" s="81">
        <v>0</v>
      </c>
      <c r="P248" s="83">
        <v>0</v>
      </c>
      <c r="Q248" s="82">
        <v>28</v>
      </c>
      <c r="R248" s="82">
        <v>289</v>
      </c>
      <c r="S248" s="82">
        <v>2</v>
      </c>
      <c r="T248" s="81">
        <v>0</v>
      </c>
      <c r="U248" s="82">
        <v>0</v>
      </c>
      <c r="V248" s="81">
        <v>0</v>
      </c>
      <c r="W248" s="83">
        <v>1</v>
      </c>
      <c r="X248" s="123">
        <f t="shared" si="6"/>
        <v>38.9</v>
      </c>
      <c r="Y248" s="134">
        <v>15</v>
      </c>
      <c r="Z248" s="84">
        <f t="shared" si="7"/>
        <v>2.5933333333333333</v>
      </c>
    </row>
    <row r="249" spans="1:26" x14ac:dyDescent="0.2">
      <c r="A249" s="106" t="s">
        <v>159</v>
      </c>
      <c r="B249" s="55" t="s">
        <v>105</v>
      </c>
      <c r="C249" s="55" t="s">
        <v>102</v>
      </c>
      <c r="D249" s="58"/>
      <c r="E249" s="58"/>
      <c r="F249" s="79">
        <v>999</v>
      </c>
      <c r="G249" s="79">
        <v>999</v>
      </c>
      <c r="H249" s="79">
        <v>999</v>
      </c>
      <c r="I249" s="80">
        <v>0</v>
      </c>
      <c r="J249" s="81">
        <v>0</v>
      </c>
      <c r="K249" s="82">
        <v>0</v>
      </c>
      <c r="L249" s="82">
        <v>0</v>
      </c>
      <c r="M249" s="82">
        <v>0</v>
      </c>
      <c r="N249" s="82">
        <v>0</v>
      </c>
      <c r="O249" s="81">
        <v>13</v>
      </c>
      <c r="P249" s="83">
        <v>0</v>
      </c>
      <c r="Q249" s="82">
        <v>22</v>
      </c>
      <c r="R249" s="82">
        <v>316</v>
      </c>
      <c r="S249" s="82">
        <v>1</v>
      </c>
      <c r="T249" s="81">
        <v>0</v>
      </c>
      <c r="U249" s="82">
        <v>0</v>
      </c>
      <c r="V249" s="81">
        <v>0</v>
      </c>
      <c r="W249" s="83">
        <v>0</v>
      </c>
      <c r="X249" s="123">
        <f t="shared" si="6"/>
        <v>38.9</v>
      </c>
      <c r="Y249" s="134">
        <v>15</v>
      </c>
      <c r="Z249" s="84">
        <f t="shared" si="7"/>
        <v>2.5933333333333333</v>
      </c>
    </row>
    <row r="250" spans="1:26" x14ac:dyDescent="0.2">
      <c r="A250" s="106" t="s">
        <v>476</v>
      </c>
      <c r="B250" s="55" t="s">
        <v>105</v>
      </c>
      <c r="C250" s="55" t="s">
        <v>100</v>
      </c>
      <c r="D250" s="58"/>
      <c r="E250" s="58"/>
      <c r="F250" s="79">
        <v>999</v>
      </c>
      <c r="G250" s="79">
        <v>999</v>
      </c>
      <c r="H250" s="79">
        <v>999</v>
      </c>
      <c r="I250" s="80">
        <v>0</v>
      </c>
      <c r="J250" s="81">
        <v>0</v>
      </c>
      <c r="K250" s="82">
        <v>0</v>
      </c>
      <c r="L250" s="82">
        <v>0</v>
      </c>
      <c r="M250" s="82">
        <v>0</v>
      </c>
      <c r="N250" s="82">
        <v>0</v>
      </c>
      <c r="O250" s="81">
        <v>5</v>
      </c>
      <c r="P250" s="83">
        <v>0</v>
      </c>
      <c r="Q250" s="82">
        <v>31</v>
      </c>
      <c r="R250" s="82">
        <v>322</v>
      </c>
      <c r="S250" s="82">
        <v>1</v>
      </c>
      <c r="T250" s="81">
        <v>0</v>
      </c>
      <c r="U250" s="82">
        <v>0</v>
      </c>
      <c r="V250" s="81">
        <v>0</v>
      </c>
      <c r="W250" s="83">
        <v>0</v>
      </c>
      <c r="X250" s="123">
        <f t="shared" si="6"/>
        <v>38.700000000000003</v>
      </c>
      <c r="Y250" s="134">
        <v>15</v>
      </c>
      <c r="Z250" s="84">
        <f t="shared" si="7"/>
        <v>2.58</v>
      </c>
    </row>
    <row r="251" spans="1:26" x14ac:dyDescent="0.2">
      <c r="A251" s="106" t="s">
        <v>326</v>
      </c>
      <c r="B251" s="55" t="s">
        <v>105</v>
      </c>
      <c r="C251" s="55" t="s">
        <v>96</v>
      </c>
      <c r="D251" s="58"/>
      <c r="E251" s="58"/>
      <c r="F251" s="79">
        <v>204</v>
      </c>
      <c r="G251" s="79">
        <v>235</v>
      </c>
      <c r="H251" s="79">
        <v>253</v>
      </c>
      <c r="I251" s="80">
        <v>0</v>
      </c>
      <c r="J251" s="81">
        <v>0</v>
      </c>
      <c r="K251" s="82">
        <v>0</v>
      </c>
      <c r="L251" s="82">
        <v>0</v>
      </c>
      <c r="M251" s="82">
        <v>0</v>
      </c>
      <c r="N251" s="82">
        <v>0</v>
      </c>
      <c r="O251" s="81">
        <v>0</v>
      </c>
      <c r="P251" s="83">
        <v>0</v>
      </c>
      <c r="Q251" s="82">
        <v>20</v>
      </c>
      <c r="R251" s="82">
        <v>325</v>
      </c>
      <c r="S251" s="82">
        <v>1</v>
      </c>
      <c r="T251" s="81">
        <v>0</v>
      </c>
      <c r="U251" s="82">
        <v>0</v>
      </c>
      <c r="V251" s="81">
        <v>0</v>
      </c>
      <c r="W251" s="83">
        <v>0</v>
      </c>
      <c r="X251" s="123">
        <f t="shared" si="6"/>
        <v>38.5</v>
      </c>
      <c r="Y251" s="134">
        <v>15</v>
      </c>
      <c r="Z251" s="84">
        <f t="shared" si="7"/>
        <v>2.5666666666666669</v>
      </c>
    </row>
    <row r="252" spans="1:26" x14ac:dyDescent="0.2">
      <c r="A252" s="106" t="s">
        <v>439</v>
      </c>
      <c r="B252" s="55" t="s">
        <v>107</v>
      </c>
      <c r="C252" s="55" t="s">
        <v>174</v>
      </c>
      <c r="D252" s="58"/>
      <c r="E252" s="58"/>
      <c r="F252" s="79">
        <v>999</v>
      </c>
      <c r="G252" s="79">
        <v>999</v>
      </c>
      <c r="H252" s="79">
        <v>999</v>
      </c>
      <c r="I252" s="80">
        <v>0</v>
      </c>
      <c r="J252" s="81">
        <v>0</v>
      </c>
      <c r="K252" s="82">
        <v>0</v>
      </c>
      <c r="L252" s="82">
        <v>0</v>
      </c>
      <c r="M252" s="82">
        <v>0</v>
      </c>
      <c r="N252" s="82">
        <v>0</v>
      </c>
      <c r="O252" s="81">
        <v>0</v>
      </c>
      <c r="P252" s="83">
        <v>0</v>
      </c>
      <c r="Q252" s="82">
        <v>8</v>
      </c>
      <c r="R252" s="82">
        <v>203</v>
      </c>
      <c r="S252" s="82">
        <v>3</v>
      </c>
      <c r="T252" s="81">
        <v>0</v>
      </c>
      <c r="U252" s="82">
        <v>0</v>
      </c>
      <c r="V252" s="81">
        <v>0</v>
      </c>
      <c r="W252" s="83">
        <v>0</v>
      </c>
      <c r="X252" s="123">
        <f t="shared" si="6"/>
        <v>38.299999999999997</v>
      </c>
      <c r="Y252" s="134">
        <v>14</v>
      </c>
      <c r="Z252" s="84">
        <f t="shared" si="7"/>
        <v>2.7357142857142853</v>
      </c>
    </row>
    <row r="253" spans="1:26" x14ac:dyDescent="0.2">
      <c r="A253" s="106" t="s">
        <v>464</v>
      </c>
      <c r="B253" s="55" t="s">
        <v>105</v>
      </c>
      <c r="C253" s="55" t="s">
        <v>52</v>
      </c>
      <c r="D253" s="58"/>
      <c r="E253" s="58"/>
      <c r="F253" s="79">
        <v>999</v>
      </c>
      <c r="G253" s="79">
        <v>999</v>
      </c>
      <c r="H253" s="79">
        <v>999</v>
      </c>
      <c r="I253" s="80">
        <v>0</v>
      </c>
      <c r="J253" s="81">
        <v>0</v>
      </c>
      <c r="K253" s="82">
        <v>0</v>
      </c>
      <c r="L253" s="82">
        <v>0</v>
      </c>
      <c r="M253" s="82">
        <v>0</v>
      </c>
      <c r="N253" s="82">
        <v>0</v>
      </c>
      <c r="O253" s="81">
        <v>0</v>
      </c>
      <c r="P253" s="83">
        <v>0</v>
      </c>
      <c r="Q253" s="82">
        <v>23</v>
      </c>
      <c r="R253" s="82">
        <v>200</v>
      </c>
      <c r="S253" s="82">
        <v>1</v>
      </c>
      <c r="T253" s="81">
        <v>614</v>
      </c>
      <c r="U253" s="82">
        <v>2</v>
      </c>
      <c r="V253" s="81">
        <v>0</v>
      </c>
      <c r="W253" s="83">
        <v>0</v>
      </c>
      <c r="X253" s="123">
        <f t="shared" si="6"/>
        <v>38</v>
      </c>
      <c r="Y253" s="134">
        <v>8</v>
      </c>
      <c r="Z253" s="84">
        <f t="shared" si="7"/>
        <v>4.75</v>
      </c>
    </row>
    <row r="254" spans="1:26" x14ac:dyDescent="0.2">
      <c r="A254" s="106" t="s">
        <v>452</v>
      </c>
      <c r="B254" s="55" t="s">
        <v>107</v>
      </c>
      <c r="C254" s="55" t="s">
        <v>102</v>
      </c>
      <c r="D254" s="58"/>
      <c r="E254" s="58"/>
      <c r="F254" s="79">
        <v>999</v>
      </c>
      <c r="G254" s="79">
        <v>999</v>
      </c>
      <c r="H254" s="79">
        <v>999</v>
      </c>
      <c r="I254" s="80">
        <v>0</v>
      </c>
      <c r="J254" s="81">
        <v>0</v>
      </c>
      <c r="K254" s="82">
        <v>0</v>
      </c>
      <c r="L254" s="82">
        <v>0</v>
      </c>
      <c r="M254" s="82">
        <v>0</v>
      </c>
      <c r="N254" s="82">
        <v>0</v>
      </c>
      <c r="O254" s="81">
        <v>0</v>
      </c>
      <c r="P254" s="83">
        <v>0</v>
      </c>
      <c r="Q254" s="82">
        <v>25</v>
      </c>
      <c r="R254" s="82">
        <v>308</v>
      </c>
      <c r="S254" s="82">
        <v>1</v>
      </c>
      <c r="T254" s="81">
        <v>0</v>
      </c>
      <c r="U254" s="82">
        <v>0</v>
      </c>
      <c r="V254" s="81">
        <v>0</v>
      </c>
      <c r="W254" s="83">
        <v>0</v>
      </c>
      <c r="X254" s="123">
        <f t="shared" si="6"/>
        <v>36.799999999999997</v>
      </c>
      <c r="Y254" s="134">
        <v>16</v>
      </c>
      <c r="Z254" s="84">
        <f t="shared" si="7"/>
        <v>2.2999999999999998</v>
      </c>
    </row>
    <row r="255" spans="1:26" x14ac:dyDescent="0.2">
      <c r="A255" s="106" t="s">
        <v>472</v>
      </c>
      <c r="B255" s="55" t="s">
        <v>105</v>
      </c>
      <c r="C255" s="55" t="s">
        <v>57</v>
      </c>
      <c r="D255" s="58"/>
      <c r="E255" s="58"/>
      <c r="F255" s="79">
        <v>999</v>
      </c>
      <c r="G255" s="79">
        <v>999</v>
      </c>
      <c r="H255" s="79">
        <v>999</v>
      </c>
      <c r="I255" s="80">
        <v>0</v>
      </c>
      <c r="J255" s="81">
        <v>0</v>
      </c>
      <c r="K255" s="82">
        <v>0</v>
      </c>
      <c r="L255" s="82">
        <v>0</v>
      </c>
      <c r="M255" s="82">
        <v>0</v>
      </c>
      <c r="N255" s="82">
        <v>0</v>
      </c>
      <c r="O255" s="81">
        <v>0</v>
      </c>
      <c r="P255" s="83">
        <v>0</v>
      </c>
      <c r="Q255" s="82">
        <v>17</v>
      </c>
      <c r="R255" s="82">
        <v>222</v>
      </c>
      <c r="S255" s="82">
        <v>1</v>
      </c>
      <c r="T255" s="81">
        <v>564</v>
      </c>
      <c r="U255" s="82">
        <v>1</v>
      </c>
      <c r="V255" s="81">
        <v>1</v>
      </c>
      <c r="W255" s="83">
        <v>0</v>
      </c>
      <c r="X255" s="123">
        <f t="shared" si="6"/>
        <v>36.200000000000003</v>
      </c>
      <c r="Y255" s="134">
        <v>16</v>
      </c>
      <c r="Z255" s="84">
        <f t="shared" si="7"/>
        <v>2.2625000000000002</v>
      </c>
    </row>
    <row r="256" spans="1:26" x14ac:dyDescent="0.2">
      <c r="A256" s="106" t="s">
        <v>489</v>
      </c>
      <c r="B256" s="55" t="s">
        <v>106</v>
      </c>
      <c r="C256" s="55" t="s">
        <v>102</v>
      </c>
      <c r="D256" s="58"/>
      <c r="E256" s="58"/>
      <c r="F256" s="79">
        <v>999</v>
      </c>
      <c r="G256" s="79">
        <v>999</v>
      </c>
      <c r="H256" s="79">
        <v>999</v>
      </c>
      <c r="I256" s="80">
        <v>0</v>
      </c>
      <c r="J256" s="81">
        <v>33</v>
      </c>
      <c r="K256" s="82">
        <v>15</v>
      </c>
      <c r="L256" s="82">
        <v>466</v>
      </c>
      <c r="M256" s="82">
        <v>4</v>
      </c>
      <c r="N256" s="82">
        <v>3</v>
      </c>
      <c r="O256" s="81">
        <v>22</v>
      </c>
      <c r="P256" s="83">
        <v>0</v>
      </c>
      <c r="Q256" s="82">
        <v>0</v>
      </c>
      <c r="R256" s="82">
        <v>0</v>
      </c>
      <c r="S256" s="82">
        <v>0</v>
      </c>
      <c r="T256" s="81">
        <v>0</v>
      </c>
      <c r="U256" s="82">
        <v>0</v>
      </c>
      <c r="V256" s="81">
        <v>1</v>
      </c>
      <c r="W256" s="83">
        <v>0</v>
      </c>
      <c r="X256" s="123">
        <f t="shared" si="6"/>
        <v>35.840000000000003</v>
      </c>
      <c r="Y256" s="134">
        <v>3</v>
      </c>
      <c r="Z256" s="84">
        <f t="shared" si="7"/>
        <v>11.946666666666667</v>
      </c>
    </row>
    <row r="257" spans="1:26" x14ac:dyDescent="0.2">
      <c r="A257" s="106" t="s">
        <v>473</v>
      </c>
      <c r="B257" s="55" t="s">
        <v>104</v>
      </c>
      <c r="C257" s="55" t="s">
        <v>97</v>
      </c>
      <c r="D257" s="58"/>
      <c r="E257" s="58"/>
      <c r="F257" s="79">
        <v>999</v>
      </c>
      <c r="G257" s="79">
        <v>999</v>
      </c>
      <c r="H257" s="79">
        <v>999</v>
      </c>
      <c r="I257" s="80">
        <v>0</v>
      </c>
      <c r="J257" s="81">
        <v>0</v>
      </c>
      <c r="K257" s="82">
        <v>0</v>
      </c>
      <c r="L257" s="82">
        <v>0</v>
      </c>
      <c r="M257" s="82">
        <v>0</v>
      </c>
      <c r="N257" s="82">
        <v>0</v>
      </c>
      <c r="O257" s="81">
        <v>217</v>
      </c>
      <c r="P257" s="83">
        <v>0</v>
      </c>
      <c r="Q257" s="82">
        <v>19</v>
      </c>
      <c r="R257" s="82">
        <v>132</v>
      </c>
      <c r="S257" s="82">
        <v>0</v>
      </c>
      <c r="T257" s="81">
        <v>507</v>
      </c>
      <c r="U257" s="82">
        <v>0</v>
      </c>
      <c r="V257" s="81">
        <v>0</v>
      </c>
      <c r="W257" s="83">
        <v>0</v>
      </c>
      <c r="X257" s="123">
        <f t="shared" si="6"/>
        <v>34.9</v>
      </c>
      <c r="Y257" s="134">
        <v>13</v>
      </c>
      <c r="Z257" s="84">
        <f t="shared" si="7"/>
        <v>2.6846153846153844</v>
      </c>
    </row>
    <row r="258" spans="1:26" x14ac:dyDescent="0.2">
      <c r="A258" s="106" t="s">
        <v>140</v>
      </c>
      <c r="B258" s="55" t="s">
        <v>104</v>
      </c>
      <c r="C258" s="55" t="s">
        <v>33</v>
      </c>
      <c r="D258" s="58"/>
      <c r="E258" s="58"/>
      <c r="F258" s="79">
        <v>999</v>
      </c>
      <c r="G258" s="79">
        <v>999</v>
      </c>
      <c r="H258" s="79">
        <v>999</v>
      </c>
      <c r="I258" s="80">
        <v>0</v>
      </c>
      <c r="J258" s="81">
        <v>0</v>
      </c>
      <c r="K258" s="82">
        <v>0</v>
      </c>
      <c r="L258" s="82">
        <v>0</v>
      </c>
      <c r="M258" s="82">
        <v>0</v>
      </c>
      <c r="N258" s="82">
        <v>0</v>
      </c>
      <c r="O258" s="81">
        <v>169</v>
      </c>
      <c r="P258" s="83">
        <v>1</v>
      </c>
      <c r="Q258" s="82">
        <v>20</v>
      </c>
      <c r="R258" s="82">
        <v>155</v>
      </c>
      <c r="S258" s="82">
        <v>0</v>
      </c>
      <c r="T258" s="81">
        <v>0</v>
      </c>
      <c r="U258" s="82">
        <v>0</v>
      </c>
      <c r="V258" s="81">
        <v>0</v>
      </c>
      <c r="W258" s="83">
        <v>2</v>
      </c>
      <c r="X258" s="123">
        <f t="shared" si="6"/>
        <v>34.4</v>
      </c>
      <c r="Y258" s="134">
        <v>16</v>
      </c>
      <c r="Z258" s="84">
        <f t="shared" si="7"/>
        <v>2.15</v>
      </c>
    </row>
    <row r="259" spans="1:26" x14ac:dyDescent="0.2">
      <c r="A259" s="106" t="s">
        <v>479</v>
      </c>
      <c r="B259" s="55" t="s">
        <v>107</v>
      </c>
      <c r="C259" s="55" t="s">
        <v>42</v>
      </c>
      <c r="D259" s="58"/>
      <c r="E259" s="58"/>
      <c r="F259" s="79">
        <v>999</v>
      </c>
      <c r="G259" s="79">
        <v>999</v>
      </c>
      <c r="H259" s="79">
        <v>999</v>
      </c>
      <c r="I259" s="80">
        <v>0</v>
      </c>
      <c r="J259" s="81">
        <v>0</v>
      </c>
      <c r="K259" s="82">
        <v>0</v>
      </c>
      <c r="L259" s="82">
        <v>0</v>
      </c>
      <c r="M259" s="82">
        <v>0</v>
      </c>
      <c r="N259" s="82">
        <v>0</v>
      </c>
      <c r="O259" s="81">
        <v>0</v>
      </c>
      <c r="P259" s="83">
        <v>0</v>
      </c>
      <c r="Q259" s="82">
        <v>23</v>
      </c>
      <c r="R259" s="82">
        <v>275</v>
      </c>
      <c r="S259" s="82">
        <v>1</v>
      </c>
      <c r="T259" s="81">
        <v>18</v>
      </c>
      <c r="U259" s="82">
        <v>0</v>
      </c>
      <c r="V259" s="81">
        <v>0</v>
      </c>
      <c r="W259" s="83">
        <v>0</v>
      </c>
      <c r="X259" s="123">
        <f t="shared" si="6"/>
        <v>33.5</v>
      </c>
      <c r="Y259" s="134">
        <v>15</v>
      </c>
      <c r="Z259" s="84">
        <f t="shared" si="7"/>
        <v>2.2333333333333334</v>
      </c>
    </row>
    <row r="260" spans="1:26" x14ac:dyDescent="0.2">
      <c r="A260" s="106" t="s">
        <v>154</v>
      </c>
      <c r="B260" s="55" t="s">
        <v>104</v>
      </c>
      <c r="C260" s="55" t="s">
        <v>52</v>
      </c>
      <c r="D260" s="58"/>
      <c r="E260" s="58"/>
      <c r="F260" s="79">
        <v>999</v>
      </c>
      <c r="G260" s="79">
        <v>999</v>
      </c>
      <c r="H260" s="79">
        <v>999</v>
      </c>
      <c r="I260" s="80">
        <v>0</v>
      </c>
      <c r="J260" s="81">
        <v>0</v>
      </c>
      <c r="K260" s="82">
        <v>0</v>
      </c>
      <c r="L260" s="82">
        <v>0</v>
      </c>
      <c r="M260" s="82">
        <v>0</v>
      </c>
      <c r="N260" s="82">
        <v>0</v>
      </c>
      <c r="O260" s="81">
        <v>134</v>
      </c>
      <c r="P260" s="83">
        <v>1</v>
      </c>
      <c r="Q260" s="82">
        <v>10</v>
      </c>
      <c r="R260" s="82">
        <v>79</v>
      </c>
      <c r="S260" s="82">
        <v>1</v>
      </c>
      <c r="T260" s="81">
        <v>0</v>
      </c>
      <c r="U260" s="82">
        <v>0</v>
      </c>
      <c r="V260" s="81">
        <v>0</v>
      </c>
      <c r="W260" s="83">
        <v>0</v>
      </c>
      <c r="X260" s="123">
        <f t="shared" si="6"/>
        <v>33.299999999999997</v>
      </c>
      <c r="Y260" s="134">
        <v>13</v>
      </c>
      <c r="Z260" s="84">
        <f t="shared" si="7"/>
        <v>2.5615384615384613</v>
      </c>
    </row>
    <row r="261" spans="1:26" x14ac:dyDescent="0.2">
      <c r="A261" s="106" t="s">
        <v>361</v>
      </c>
      <c r="B261" s="55" t="s">
        <v>107</v>
      </c>
      <c r="C261" s="55" t="s">
        <v>56</v>
      </c>
      <c r="D261" s="58"/>
      <c r="E261" s="58"/>
      <c r="F261" s="79">
        <v>999</v>
      </c>
      <c r="G261" s="79">
        <v>999</v>
      </c>
      <c r="H261" s="79">
        <v>999</v>
      </c>
      <c r="I261" s="80">
        <v>0</v>
      </c>
      <c r="J261" s="81">
        <v>0</v>
      </c>
      <c r="K261" s="82">
        <v>0</v>
      </c>
      <c r="L261" s="82">
        <v>0</v>
      </c>
      <c r="M261" s="82">
        <v>0</v>
      </c>
      <c r="N261" s="82">
        <v>0</v>
      </c>
      <c r="O261" s="81">
        <v>0</v>
      </c>
      <c r="P261" s="83">
        <v>0</v>
      </c>
      <c r="Q261" s="82">
        <v>18</v>
      </c>
      <c r="R261" s="82">
        <v>212</v>
      </c>
      <c r="S261" s="82">
        <v>2</v>
      </c>
      <c r="T261" s="81">
        <v>0</v>
      </c>
      <c r="U261" s="82">
        <v>0</v>
      </c>
      <c r="V261" s="81">
        <v>0</v>
      </c>
      <c r="W261" s="83">
        <v>0</v>
      </c>
      <c r="X261" s="123">
        <f t="shared" ref="X261:X304" si="8">$J261*$J$2+$K261*$K$2+IF($L$2=0,0,$L261/$L$2)+$M261*$M$2+$N261*$N$2+IF($O$2=0,0,$O261/$O$2)+$P261*$P$2+$Q261*$Q$2+IF($R$2=0,0,$R261/$R$2)+$S261*$S$2+IF($T$2=0,0,$T261/$T$2)+$U261*$U$2+$V261*$V$2+$W261*$W$2</f>
        <v>33.200000000000003</v>
      </c>
      <c r="Y261" s="134">
        <v>14</v>
      </c>
      <c r="Z261" s="84">
        <f t="shared" si="7"/>
        <v>2.3714285714285714</v>
      </c>
    </row>
    <row r="262" spans="1:26" x14ac:dyDescent="0.2">
      <c r="A262" s="106" t="s">
        <v>350</v>
      </c>
      <c r="B262" s="55" t="s">
        <v>107</v>
      </c>
      <c r="C262" s="55" t="s">
        <v>114</v>
      </c>
      <c r="D262" s="58"/>
      <c r="E262" s="58"/>
      <c r="F262" s="79">
        <v>999</v>
      </c>
      <c r="G262" s="79">
        <v>999</v>
      </c>
      <c r="H262" s="79">
        <v>999</v>
      </c>
      <c r="I262" s="80">
        <v>0</v>
      </c>
      <c r="J262" s="81">
        <v>0</v>
      </c>
      <c r="K262" s="82">
        <v>0</v>
      </c>
      <c r="L262" s="82">
        <v>0</v>
      </c>
      <c r="M262" s="82">
        <v>0</v>
      </c>
      <c r="N262" s="82">
        <v>0</v>
      </c>
      <c r="O262" s="81">
        <v>0</v>
      </c>
      <c r="P262" s="83">
        <v>0</v>
      </c>
      <c r="Q262" s="82">
        <v>19</v>
      </c>
      <c r="R262" s="82">
        <v>229</v>
      </c>
      <c r="S262" s="82">
        <v>2</v>
      </c>
      <c r="T262" s="81">
        <v>0</v>
      </c>
      <c r="U262" s="82">
        <v>0</v>
      </c>
      <c r="V262" s="81">
        <v>0</v>
      </c>
      <c r="W262" s="83">
        <v>1</v>
      </c>
      <c r="X262" s="123">
        <f t="shared" si="8"/>
        <v>32.9</v>
      </c>
      <c r="Y262" s="134">
        <v>16</v>
      </c>
      <c r="Z262" s="84">
        <f t="shared" ref="Z262:Z304" si="9">X262/Y262</f>
        <v>2.0562499999999999</v>
      </c>
    </row>
    <row r="263" spans="1:26" x14ac:dyDescent="0.2">
      <c r="A263" s="106" t="s">
        <v>164</v>
      </c>
      <c r="B263" s="55" t="s">
        <v>107</v>
      </c>
      <c r="C263" s="55" t="s">
        <v>102</v>
      </c>
      <c r="D263" s="58"/>
      <c r="E263" s="58"/>
      <c r="F263" s="79">
        <v>97</v>
      </c>
      <c r="G263" s="79">
        <v>123</v>
      </c>
      <c r="H263" s="79">
        <v>119</v>
      </c>
      <c r="I263" s="80">
        <v>0</v>
      </c>
      <c r="J263" s="81">
        <v>0</v>
      </c>
      <c r="K263" s="82">
        <v>0</v>
      </c>
      <c r="L263" s="82">
        <v>0</v>
      </c>
      <c r="M263" s="82">
        <v>0</v>
      </c>
      <c r="N263" s="82">
        <v>0</v>
      </c>
      <c r="O263" s="81">
        <v>1</v>
      </c>
      <c r="P263" s="83">
        <v>0</v>
      </c>
      <c r="Q263" s="82">
        <v>24</v>
      </c>
      <c r="R263" s="82">
        <v>325</v>
      </c>
      <c r="S263" s="82">
        <v>0</v>
      </c>
      <c r="T263" s="81">
        <v>0</v>
      </c>
      <c r="U263" s="82">
        <v>0</v>
      </c>
      <c r="V263" s="81">
        <v>0</v>
      </c>
      <c r="W263" s="83">
        <v>0</v>
      </c>
      <c r="X263" s="123">
        <f t="shared" si="8"/>
        <v>32.6</v>
      </c>
      <c r="Y263" s="134">
        <v>7</v>
      </c>
      <c r="Z263" s="84">
        <f t="shared" si="9"/>
        <v>4.6571428571428575</v>
      </c>
    </row>
    <row r="264" spans="1:26" x14ac:dyDescent="0.2">
      <c r="A264" s="106" t="s">
        <v>441</v>
      </c>
      <c r="B264" s="55" t="s">
        <v>107</v>
      </c>
      <c r="C264" s="55" t="s">
        <v>54</v>
      </c>
      <c r="D264" s="58"/>
      <c r="E264" s="58"/>
      <c r="F264" s="79">
        <v>999</v>
      </c>
      <c r="G264" s="79">
        <v>999</v>
      </c>
      <c r="H264" s="79">
        <v>999</v>
      </c>
      <c r="I264" s="80">
        <v>0</v>
      </c>
      <c r="J264" s="81">
        <v>0</v>
      </c>
      <c r="K264" s="82">
        <v>0</v>
      </c>
      <c r="L264" s="82">
        <v>0</v>
      </c>
      <c r="M264" s="82">
        <v>0</v>
      </c>
      <c r="N264" s="82">
        <v>0</v>
      </c>
      <c r="O264" s="81">
        <v>0</v>
      </c>
      <c r="P264" s="83">
        <v>0</v>
      </c>
      <c r="Q264" s="82">
        <v>11</v>
      </c>
      <c r="R264" s="82">
        <v>86</v>
      </c>
      <c r="S264" s="82">
        <v>4</v>
      </c>
      <c r="T264" s="81">
        <v>0</v>
      </c>
      <c r="U264" s="82">
        <v>0</v>
      </c>
      <c r="V264" s="81">
        <v>0</v>
      </c>
      <c r="W264" s="83">
        <v>0</v>
      </c>
      <c r="X264" s="123">
        <f t="shared" si="8"/>
        <v>32.6</v>
      </c>
      <c r="Y264" s="134">
        <v>15</v>
      </c>
      <c r="Z264" s="84">
        <f t="shared" si="9"/>
        <v>2.1733333333333333</v>
      </c>
    </row>
    <row r="265" spans="1:26" x14ac:dyDescent="0.2">
      <c r="A265" s="106" t="s">
        <v>149</v>
      </c>
      <c r="B265" s="55" t="s">
        <v>105</v>
      </c>
      <c r="C265" s="55" t="s">
        <v>42</v>
      </c>
      <c r="D265" s="58"/>
      <c r="E265" s="58"/>
      <c r="F265" s="79">
        <v>999</v>
      </c>
      <c r="G265" s="79">
        <v>999</v>
      </c>
      <c r="H265" s="79">
        <v>999</v>
      </c>
      <c r="I265" s="80">
        <v>0</v>
      </c>
      <c r="J265" s="81">
        <v>0</v>
      </c>
      <c r="K265" s="82">
        <v>0</v>
      </c>
      <c r="L265" s="82">
        <v>0</v>
      </c>
      <c r="M265" s="82">
        <v>0</v>
      </c>
      <c r="N265" s="82">
        <v>0</v>
      </c>
      <c r="O265" s="81">
        <v>0</v>
      </c>
      <c r="P265" s="83">
        <v>0</v>
      </c>
      <c r="Q265" s="82">
        <v>30</v>
      </c>
      <c r="R265" s="82">
        <v>324</v>
      </c>
      <c r="S265" s="82">
        <v>0</v>
      </c>
      <c r="T265" s="81">
        <v>6</v>
      </c>
      <c r="U265" s="82">
        <v>0</v>
      </c>
      <c r="V265" s="81">
        <v>0</v>
      </c>
      <c r="W265" s="83">
        <v>0</v>
      </c>
      <c r="X265" s="123">
        <f t="shared" si="8"/>
        <v>32.4</v>
      </c>
      <c r="Y265" s="134">
        <v>13</v>
      </c>
      <c r="Z265" s="84">
        <f t="shared" si="9"/>
        <v>2.4923076923076923</v>
      </c>
    </row>
    <row r="266" spans="1:26" x14ac:dyDescent="0.2">
      <c r="A266" s="106" t="s">
        <v>113</v>
      </c>
      <c r="B266" s="55" t="s">
        <v>105</v>
      </c>
      <c r="C266" s="55" t="s">
        <v>47</v>
      </c>
      <c r="D266" s="58"/>
      <c r="E266" s="58"/>
      <c r="F266" s="79">
        <v>999</v>
      </c>
      <c r="G266" s="79">
        <v>999</v>
      </c>
      <c r="H266" s="79">
        <v>999</v>
      </c>
      <c r="I266" s="80">
        <v>0</v>
      </c>
      <c r="J266" s="81">
        <v>0</v>
      </c>
      <c r="K266" s="82">
        <v>0</v>
      </c>
      <c r="L266" s="82">
        <v>0</v>
      </c>
      <c r="M266" s="82">
        <v>0</v>
      </c>
      <c r="N266" s="82">
        <v>0</v>
      </c>
      <c r="O266" s="81">
        <v>-6</v>
      </c>
      <c r="P266" s="83">
        <v>0</v>
      </c>
      <c r="Q266" s="82">
        <v>14</v>
      </c>
      <c r="R266" s="82">
        <v>207</v>
      </c>
      <c r="S266" s="82">
        <v>2</v>
      </c>
      <c r="T266" s="81">
        <v>0</v>
      </c>
      <c r="U266" s="82">
        <v>0</v>
      </c>
      <c r="V266" s="81">
        <v>0</v>
      </c>
      <c r="W266" s="83">
        <v>0</v>
      </c>
      <c r="X266" s="123">
        <f t="shared" si="8"/>
        <v>32.099999999999994</v>
      </c>
      <c r="Y266" s="134">
        <v>15</v>
      </c>
      <c r="Z266" s="84">
        <f t="shared" si="9"/>
        <v>2.1399999999999997</v>
      </c>
    </row>
    <row r="267" spans="1:26" x14ac:dyDescent="0.2">
      <c r="A267" s="106" t="s">
        <v>480</v>
      </c>
      <c r="B267" s="55" t="s">
        <v>105</v>
      </c>
      <c r="C267" s="55" t="s">
        <v>56</v>
      </c>
      <c r="D267" s="58"/>
      <c r="E267" s="58"/>
      <c r="F267" s="79">
        <v>999</v>
      </c>
      <c r="G267" s="79">
        <v>999</v>
      </c>
      <c r="H267" s="79">
        <v>999</v>
      </c>
      <c r="I267" s="80">
        <v>0</v>
      </c>
      <c r="J267" s="81">
        <v>0</v>
      </c>
      <c r="K267" s="82">
        <v>0</v>
      </c>
      <c r="L267" s="82">
        <v>0</v>
      </c>
      <c r="M267" s="82">
        <v>0</v>
      </c>
      <c r="N267" s="82">
        <v>0</v>
      </c>
      <c r="O267" s="81">
        <v>0</v>
      </c>
      <c r="P267" s="83">
        <v>0</v>
      </c>
      <c r="Q267" s="82">
        <v>24</v>
      </c>
      <c r="R267" s="82">
        <v>277</v>
      </c>
      <c r="S267" s="82">
        <v>1</v>
      </c>
      <c r="T267" s="81">
        <v>0</v>
      </c>
      <c r="U267" s="82">
        <v>0</v>
      </c>
      <c r="V267" s="81">
        <v>0</v>
      </c>
      <c r="W267" s="83">
        <v>1</v>
      </c>
      <c r="X267" s="123">
        <f t="shared" si="8"/>
        <v>31.700000000000003</v>
      </c>
      <c r="Y267" s="134">
        <v>8</v>
      </c>
      <c r="Z267" s="84">
        <f t="shared" si="9"/>
        <v>3.9625000000000004</v>
      </c>
    </row>
    <row r="268" spans="1:26" x14ac:dyDescent="0.2">
      <c r="A268" s="106" t="s">
        <v>331</v>
      </c>
      <c r="B268" s="55" t="s">
        <v>104</v>
      </c>
      <c r="C268" s="55" t="s">
        <v>102</v>
      </c>
      <c r="D268" s="58"/>
      <c r="E268" s="58"/>
      <c r="F268" s="79">
        <v>999</v>
      </c>
      <c r="G268" s="79">
        <v>999</v>
      </c>
      <c r="H268" s="79">
        <v>999</v>
      </c>
      <c r="I268" s="80">
        <v>0</v>
      </c>
      <c r="J268" s="81">
        <v>0</v>
      </c>
      <c r="K268" s="82">
        <v>0</v>
      </c>
      <c r="L268" s="82">
        <v>0</v>
      </c>
      <c r="M268" s="82">
        <v>0</v>
      </c>
      <c r="N268" s="82">
        <v>0</v>
      </c>
      <c r="O268" s="81">
        <v>88</v>
      </c>
      <c r="P268" s="83">
        <v>2</v>
      </c>
      <c r="Q268" s="82">
        <v>15</v>
      </c>
      <c r="R268" s="82">
        <v>109</v>
      </c>
      <c r="S268" s="82">
        <v>0</v>
      </c>
      <c r="T268" s="81">
        <v>39</v>
      </c>
      <c r="U268" s="82">
        <v>0</v>
      </c>
      <c r="V268" s="81">
        <v>0</v>
      </c>
      <c r="W268" s="83">
        <v>0</v>
      </c>
      <c r="X268" s="123">
        <f t="shared" si="8"/>
        <v>31.700000000000003</v>
      </c>
      <c r="Y268" s="134">
        <v>16</v>
      </c>
      <c r="Z268" s="84">
        <f t="shared" si="9"/>
        <v>1.9812500000000002</v>
      </c>
    </row>
    <row r="269" spans="1:26" x14ac:dyDescent="0.2">
      <c r="A269" s="106" t="s">
        <v>128</v>
      </c>
      <c r="B269" s="55" t="s">
        <v>105</v>
      </c>
      <c r="C269" s="55" t="s">
        <v>47</v>
      </c>
      <c r="D269" s="58"/>
      <c r="E269" s="58"/>
      <c r="F269" s="79">
        <v>999</v>
      </c>
      <c r="G269" s="79">
        <v>999</v>
      </c>
      <c r="H269" s="79">
        <v>999</v>
      </c>
      <c r="I269" s="80">
        <v>0</v>
      </c>
      <c r="J269" s="81">
        <v>0</v>
      </c>
      <c r="K269" s="82">
        <v>0</v>
      </c>
      <c r="L269" s="82">
        <v>0</v>
      </c>
      <c r="M269" s="82">
        <v>0</v>
      </c>
      <c r="N269" s="82">
        <v>0</v>
      </c>
      <c r="O269" s="81">
        <v>22</v>
      </c>
      <c r="P269" s="83">
        <v>0</v>
      </c>
      <c r="Q269" s="82">
        <v>23</v>
      </c>
      <c r="R269" s="82">
        <v>234</v>
      </c>
      <c r="S269" s="82">
        <v>1</v>
      </c>
      <c r="T269" s="81">
        <v>64</v>
      </c>
      <c r="U269" s="82">
        <v>0</v>
      </c>
      <c r="V269" s="81">
        <v>0</v>
      </c>
      <c r="W269" s="83">
        <v>0</v>
      </c>
      <c r="X269" s="123">
        <f t="shared" si="8"/>
        <v>31.599999999999998</v>
      </c>
      <c r="Y269" s="134">
        <v>10</v>
      </c>
      <c r="Z269" s="84">
        <f t="shared" si="9"/>
        <v>3.1599999999999997</v>
      </c>
    </row>
    <row r="270" spans="1:26" x14ac:dyDescent="0.2">
      <c r="A270" s="106" t="s">
        <v>131</v>
      </c>
      <c r="B270" s="55" t="s">
        <v>105</v>
      </c>
      <c r="C270" s="55" t="s">
        <v>48</v>
      </c>
      <c r="D270" s="58"/>
      <c r="E270" s="58"/>
      <c r="F270" s="79">
        <v>187</v>
      </c>
      <c r="G270" s="79">
        <v>190</v>
      </c>
      <c r="H270" s="79">
        <v>177</v>
      </c>
      <c r="I270" s="80">
        <v>0</v>
      </c>
      <c r="J270" s="81">
        <v>0</v>
      </c>
      <c r="K270" s="82">
        <v>0</v>
      </c>
      <c r="L270" s="82">
        <v>0</v>
      </c>
      <c r="M270" s="82">
        <v>0</v>
      </c>
      <c r="N270" s="82">
        <v>0</v>
      </c>
      <c r="O270" s="81">
        <v>0</v>
      </c>
      <c r="P270" s="83">
        <v>0</v>
      </c>
      <c r="Q270" s="82">
        <v>20</v>
      </c>
      <c r="R270" s="82">
        <v>272</v>
      </c>
      <c r="S270" s="82">
        <v>1</v>
      </c>
      <c r="T270" s="81">
        <v>0</v>
      </c>
      <c r="U270" s="82">
        <v>0</v>
      </c>
      <c r="V270" s="81">
        <v>0</v>
      </c>
      <c r="W270" s="83">
        <v>1</v>
      </c>
      <c r="X270" s="123">
        <f t="shared" si="8"/>
        <v>31.200000000000003</v>
      </c>
      <c r="Y270" s="134">
        <v>4</v>
      </c>
      <c r="Z270" s="84">
        <f t="shared" si="9"/>
        <v>7.8000000000000007</v>
      </c>
    </row>
    <row r="271" spans="1:26" x14ac:dyDescent="0.2">
      <c r="A271" s="106" t="s">
        <v>119</v>
      </c>
      <c r="B271" s="55" t="s">
        <v>105</v>
      </c>
      <c r="C271" s="55" t="s">
        <v>99</v>
      </c>
      <c r="D271" s="58"/>
      <c r="E271" s="58"/>
      <c r="F271" s="79">
        <v>999</v>
      </c>
      <c r="G271" s="79">
        <v>999</v>
      </c>
      <c r="H271" s="79">
        <v>999</v>
      </c>
      <c r="I271" s="80">
        <v>0</v>
      </c>
      <c r="J271" s="81">
        <v>0</v>
      </c>
      <c r="K271" s="82">
        <v>0</v>
      </c>
      <c r="L271" s="82">
        <v>0</v>
      </c>
      <c r="M271" s="82">
        <v>0</v>
      </c>
      <c r="N271" s="82">
        <v>0</v>
      </c>
      <c r="O271" s="81">
        <v>6</v>
      </c>
      <c r="P271" s="83">
        <v>0</v>
      </c>
      <c r="Q271" s="82">
        <v>23</v>
      </c>
      <c r="R271" s="82">
        <v>242</v>
      </c>
      <c r="S271" s="82">
        <v>1</v>
      </c>
      <c r="T271" s="81">
        <v>952</v>
      </c>
      <c r="U271" s="82">
        <v>0</v>
      </c>
      <c r="V271" s="81">
        <v>0</v>
      </c>
      <c r="W271" s="83">
        <v>0</v>
      </c>
      <c r="X271" s="123">
        <f t="shared" si="8"/>
        <v>30.8</v>
      </c>
      <c r="Y271" s="134">
        <v>15</v>
      </c>
      <c r="Z271" s="84">
        <f t="shared" si="9"/>
        <v>2.0533333333333332</v>
      </c>
    </row>
    <row r="272" spans="1:26" x14ac:dyDescent="0.2">
      <c r="A272" s="106" t="s">
        <v>487</v>
      </c>
      <c r="B272" s="55" t="s">
        <v>105</v>
      </c>
      <c r="C272" s="55" t="s">
        <v>24</v>
      </c>
      <c r="D272" s="58"/>
      <c r="E272" s="58"/>
      <c r="F272" s="79">
        <v>999</v>
      </c>
      <c r="G272" s="79">
        <v>999</v>
      </c>
      <c r="H272" s="79">
        <v>999</v>
      </c>
      <c r="I272" s="80">
        <v>0</v>
      </c>
      <c r="J272" s="81">
        <v>0</v>
      </c>
      <c r="K272" s="82">
        <v>0</v>
      </c>
      <c r="L272" s="82">
        <v>0</v>
      </c>
      <c r="M272" s="82">
        <v>0</v>
      </c>
      <c r="N272" s="82">
        <v>0</v>
      </c>
      <c r="O272" s="81">
        <v>47</v>
      </c>
      <c r="P272" s="83">
        <v>0</v>
      </c>
      <c r="Q272" s="82">
        <v>18</v>
      </c>
      <c r="R272" s="82">
        <v>201</v>
      </c>
      <c r="S272" s="82">
        <v>1</v>
      </c>
      <c r="T272" s="81">
        <v>0</v>
      </c>
      <c r="U272" s="82">
        <v>0</v>
      </c>
      <c r="V272" s="81">
        <v>0</v>
      </c>
      <c r="W272" s="83">
        <v>0</v>
      </c>
      <c r="X272" s="123">
        <f t="shared" si="8"/>
        <v>30.8</v>
      </c>
      <c r="Y272" s="134">
        <v>11</v>
      </c>
      <c r="Z272" s="84">
        <f t="shared" si="9"/>
        <v>2.8000000000000003</v>
      </c>
    </row>
    <row r="273" spans="1:26" x14ac:dyDescent="0.2">
      <c r="A273" s="106" t="s">
        <v>478</v>
      </c>
      <c r="B273" s="55" t="s">
        <v>104</v>
      </c>
      <c r="C273" s="55" t="s">
        <v>26</v>
      </c>
      <c r="D273" s="58"/>
      <c r="E273" s="58"/>
      <c r="F273" s="79">
        <v>999</v>
      </c>
      <c r="G273" s="79">
        <v>999</v>
      </c>
      <c r="H273" s="79">
        <v>999</v>
      </c>
      <c r="I273" s="80">
        <v>0</v>
      </c>
      <c r="J273" s="81">
        <v>0</v>
      </c>
      <c r="K273" s="82">
        <v>0</v>
      </c>
      <c r="L273" s="82">
        <v>0</v>
      </c>
      <c r="M273" s="82">
        <v>0</v>
      </c>
      <c r="N273" s="82">
        <v>0</v>
      </c>
      <c r="O273" s="81">
        <v>63</v>
      </c>
      <c r="P273" s="83">
        <v>0</v>
      </c>
      <c r="Q273" s="82">
        <v>31</v>
      </c>
      <c r="R273" s="82">
        <v>203</v>
      </c>
      <c r="S273" s="82">
        <v>1</v>
      </c>
      <c r="T273" s="81">
        <v>16</v>
      </c>
      <c r="U273" s="82">
        <v>0</v>
      </c>
      <c r="V273" s="81">
        <v>0</v>
      </c>
      <c r="W273" s="83">
        <v>1</v>
      </c>
      <c r="X273" s="123">
        <f t="shared" si="8"/>
        <v>30.6</v>
      </c>
      <c r="Y273" s="134">
        <v>16</v>
      </c>
      <c r="Z273" s="84">
        <f t="shared" si="9"/>
        <v>1.9125000000000001</v>
      </c>
    </row>
    <row r="274" spans="1:26" x14ac:dyDescent="0.2">
      <c r="A274" s="106" t="s">
        <v>495</v>
      </c>
      <c r="B274" s="55" t="s">
        <v>104</v>
      </c>
      <c r="C274" s="55" t="s">
        <v>101</v>
      </c>
      <c r="D274" s="58"/>
      <c r="E274" s="58"/>
      <c r="F274" s="79">
        <v>999</v>
      </c>
      <c r="G274" s="79">
        <v>999</v>
      </c>
      <c r="H274" s="79">
        <v>999</v>
      </c>
      <c r="I274" s="80">
        <v>0</v>
      </c>
      <c r="J274" s="81">
        <v>0</v>
      </c>
      <c r="K274" s="82">
        <v>0</v>
      </c>
      <c r="L274" s="82">
        <v>0</v>
      </c>
      <c r="M274" s="82">
        <v>0</v>
      </c>
      <c r="N274" s="82">
        <v>0</v>
      </c>
      <c r="O274" s="81">
        <v>49</v>
      </c>
      <c r="P274" s="83">
        <v>0</v>
      </c>
      <c r="Q274" s="82">
        <v>13</v>
      </c>
      <c r="R274" s="82">
        <v>126</v>
      </c>
      <c r="S274" s="82">
        <v>2</v>
      </c>
      <c r="T274" s="81">
        <v>0</v>
      </c>
      <c r="U274" s="82">
        <v>0</v>
      </c>
      <c r="V274" s="81">
        <v>0</v>
      </c>
      <c r="W274" s="83">
        <v>0</v>
      </c>
      <c r="X274" s="123">
        <f t="shared" si="8"/>
        <v>29.5</v>
      </c>
      <c r="Y274" s="134">
        <v>16</v>
      </c>
      <c r="Z274" s="84">
        <f t="shared" si="9"/>
        <v>1.84375</v>
      </c>
    </row>
    <row r="275" spans="1:26" x14ac:dyDescent="0.2">
      <c r="A275" s="106" t="s">
        <v>353</v>
      </c>
      <c r="B275" s="55" t="s">
        <v>105</v>
      </c>
      <c r="C275" s="55" t="s">
        <v>45</v>
      </c>
      <c r="D275" s="58"/>
      <c r="E275" s="58"/>
      <c r="F275" s="79">
        <v>999</v>
      </c>
      <c r="G275" s="79">
        <v>999</v>
      </c>
      <c r="H275" s="79">
        <v>999</v>
      </c>
      <c r="I275" s="80">
        <v>0</v>
      </c>
      <c r="J275" s="81">
        <v>0</v>
      </c>
      <c r="K275" s="82">
        <v>0</v>
      </c>
      <c r="L275" s="82">
        <v>0</v>
      </c>
      <c r="M275" s="82">
        <v>0</v>
      </c>
      <c r="N275" s="82">
        <v>0</v>
      </c>
      <c r="O275" s="81">
        <v>21</v>
      </c>
      <c r="P275" s="83">
        <v>0</v>
      </c>
      <c r="Q275" s="82">
        <v>14</v>
      </c>
      <c r="R275" s="82">
        <v>212</v>
      </c>
      <c r="S275" s="82">
        <v>1</v>
      </c>
      <c r="T275" s="81">
        <v>405</v>
      </c>
      <c r="U275" s="82">
        <v>0</v>
      </c>
      <c r="V275" s="81">
        <v>0</v>
      </c>
      <c r="W275" s="83">
        <v>0</v>
      </c>
      <c r="X275" s="123">
        <f t="shared" si="8"/>
        <v>29.3</v>
      </c>
      <c r="Y275" s="134">
        <v>11</v>
      </c>
      <c r="Z275" s="84">
        <f t="shared" si="9"/>
        <v>2.6636363636363636</v>
      </c>
    </row>
    <row r="276" spans="1:26" x14ac:dyDescent="0.2">
      <c r="A276" s="106" t="s">
        <v>458</v>
      </c>
      <c r="B276" s="55" t="s">
        <v>105</v>
      </c>
      <c r="C276" s="55" t="s">
        <v>97</v>
      </c>
      <c r="D276" s="58"/>
      <c r="E276" s="58"/>
      <c r="F276" s="79">
        <v>999</v>
      </c>
      <c r="G276" s="79">
        <v>999</v>
      </c>
      <c r="H276" s="79">
        <v>999</v>
      </c>
      <c r="I276" s="80">
        <v>0</v>
      </c>
      <c r="J276" s="81">
        <v>0</v>
      </c>
      <c r="K276" s="82">
        <v>0</v>
      </c>
      <c r="L276" s="82">
        <v>0</v>
      </c>
      <c r="M276" s="82">
        <v>0</v>
      </c>
      <c r="N276" s="82">
        <v>0</v>
      </c>
      <c r="O276" s="81">
        <v>12</v>
      </c>
      <c r="P276" s="83">
        <v>0</v>
      </c>
      <c r="Q276" s="82">
        <v>19</v>
      </c>
      <c r="R276" s="82">
        <v>256</v>
      </c>
      <c r="S276" s="82">
        <v>0</v>
      </c>
      <c r="T276" s="81">
        <v>291</v>
      </c>
      <c r="U276" s="82">
        <v>1</v>
      </c>
      <c r="V276" s="81">
        <v>0</v>
      </c>
      <c r="W276" s="83">
        <v>2</v>
      </c>
      <c r="X276" s="123">
        <f t="shared" si="8"/>
        <v>28.799999999999997</v>
      </c>
      <c r="Y276" s="134">
        <v>14</v>
      </c>
      <c r="Z276" s="84">
        <f t="shared" si="9"/>
        <v>2.0571428571428569</v>
      </c>
    </row>
    <row r="277" spans="1:26" x14ac:dyDescent="0.2">
      <c r="A277" s="106" t="s">
        <v>484</v>
      </c>
      <c r="B277" s="55" t="s">
        <v>107</v>
      </c>
      <c r="C277" s="55" t="s">
        <v>97</v>
      </c>
      <c r="D277" s="58"/>
      <c r="E277" s="58"/>
      <c r="F277" s="79">
        <v>999</v>
      </c>
      <c r="G277" s="79">
        <v>999</v>
      </c>
      <c r="H277" s="79">
        <v>999</v>
      </c>
      <c r="I277" s="80">
        <v>0</v>
      </c>
      <c r="J277" s="81">
        <v>0</v>
      </c>
      <c r="K277" s="82">
        <v>0</v>
      </c>
      <c r="L277" s="82">
        <v>0</v>
      </c>
      <c r="M277" s="82">
        <v>0</v>
      </c>
      <c r="N277" s="82">
        <v>0</v>
      </c>
      <c r="O277" s="81">
        <v>0</v>
      </c>
      <c r="P277" s="83">
        <v>0</v>
      </c>
      <c r="Q277" s="82">
        <v>25</v>
      </c>
      <c r="R277" s="82">
        <v>186</v>
      </c>
      <c r="S277" s="82">
        <v>2</v>
      </c>
      <c r="T277" s="81">
        <v>0</v>
      </c>
      <c r="U277" s="82">
        <v>0</v>
      </c>
      <c r="V277" s="81">
        <v>0</v>
      </c>
      <c r="W277" s="83">
        <v>1</v>
      </c>
      <c r="X277" s="123">
        <f t="shared" si="8"/>
        <v>28.6</v>
      </c>
      <c r="Y277" s="134">
        <v>14</v>
      </c>
      <c r="Z277" s="84">
        <f t="shared" si="9"/>
        <v>2.0428571428571431</v>
      </c>
    </row>
    <row r="278" spans="1:26" x14ac:dyDescent="0.2">
      <c r="A278" s="106" t="s">
        <v>415</v>
      </c>
      <c r="B278" s="55" t="s">
        <v>107</v>
      </c>
      <c r="C278" s="55" t="s">
        <v>114</v>
      </c>
      <c r="D278" s="58"/>
      <c r="E278" s="58"/>
      <c r="F278" s="79">
        <v>111</v>
      </c>
      <c r="G278" s="79">
        <v>108</v>
      </c>
      <c r="H278" s="79">
        <v>106</v>
      </c>
      <c r="I278" s="80">
        <v>0</v>
      </c>
      <c r="J278" s="81">
        <v>0</v>
      </c>
      <c r="K278" s="82">
        <v>0</v>
      </c>
      <c r="L278" s="82">
        <v>0</v>
      </c>
      <c r="M278" s="82">
        <v>0</v>
      </c>
      <c r="N278" s="82">
        <v>0</v>
      </c>
      <c r="O278" s="81">
        <v>0</v>
      </c>
      <c r="P278" s="83">
        <v>0</v>
      </c>
      <c r="Q278" s="82">
        <v>20</v>
      </c>
      <c r="R278" s="82">
        <v>226</v>
      </c>
      <c r="S278" s="82">
        <v>1</v>
      </c>
      <c r="T278" s="81">
        <v>0</v>
      </c>
      <c r="U278" s="82">
        <v>0</v>
      </c>
      <c r="V278" s="81">
        <v>0</v>
      </c>
      <c r="W278" s="83">
        <v>0</v>
      </c>
      <c r="X278" s="123">
        <f t="shared" si="8"/>
        <v>28.6</v>
      </c>
      <c r="Y278" s="134">
        <v>14</v>
      </c>
      <c r="Z278" s="84">
        <f t="shared" si="9"/>
        <v>2.0428571428571431</v>
      </c>
    </row>
    <row r="279" spans="1:26" x14ac:dyDescent="0.2">
      <c r="A279" s="106" t="s">
        <v>342</v>
      </c>
      <c r="B279" s="55" t="s">
        <v>105</v>
      </c>
      <c r="C279" s="55" t="s">
        <v>44</v>
      </c>
      <c r="D279" s="58"/>
      <c r="E279" s="58"/>
      <c r="F279" s="79">
        <v>999</v>
      </c>
      <c r="G279" s="79">
        <v>999</v>
      </c>
      <c r="H279" s="79">
        <v>999</v>
      </c>
      <c r="I279" s="80">
        <v>0</v>
      </c>
      <c r="J279" s="81">
        <v>0</v>
      </c>
      <c r="K279" s="82">
        <v>0</v>
      </c>
      <c r="L279" s="82">
        <v>0</v>
      </c>
      <c r="M279" s="82">
        <v>0</v>
      </c>
      <c r="N279" s="82">
        <v>0</v>
      </c>
      <c r="O279" s="81">
        <v>0</v>
      </c>
      <c r="P279" s="83">
        <v>0</v>
      </c>
      <c r="Q279" s="82">
        <v>23</v>
      </c>
      <c r="R279" s="82">
        <v>244</v>
      </c>
      <c r="S279" s="82">
        <v>1</v>
      </c>
      <c r="T279" s="81">
        <v>202</v>
      </c>
      <c r="U279" s="82">
        <v>0</v>
      </c>
      <c r="V279" s="81">
        <v>0</v>
      </c>
      <c r="W279" s="83">
        <v>1</v>
      </c>
      <c r="X279" s="123">
        <f t="shared" si="8"/>
        <v>28.4</v>
      </c>
      <c r="Y279" s="134">
        <v>6</v>
      </c>
      <c r="Z279" s="84">
        <f t="shared" si="9"/>
        <v>4.7333333333333334</v>
      </c>
    </row>
    <row r="280" spans="1:26" x14ac:dyDescent="0.2">
      <c r="A280" s="106" t="s">
        <v>333</v>
      </c>
      <c r="B280" s="55" t="s">
        <v>104</v>
      </c>
      <c r="C280" s="55" t="s">
        <v>50</v>
      </c>
      <c r="D280" s="58"/>
      <c r="E280" s="58"/>
      <c r="F280" s="79">
        <v>999</v>
      </c>
      <c r="G280" s="79">
        <v>999</v>
      </c>
      <c r="H280" s="79">
        <v>999</v>
      </c>
      <c r="I280" s="80">
        <v>0</v>
      </c>
      <c r="J280" s="81">
        <v>0</v>
      </c>
      <c r="K280" s="82">
        <v>0</v>
      </c>
      <c r="L280" s="82">
        <v>0</v>
      </c>
      <c r="M280" s="82">
        <v>0</v>
      </c>
      <c r="N280" s="82">
        <v>0</v>
      </c>
      <c r="O280" s="81">
        <v>102</v>
      </c>
      <c r="P280" s="83">
        <v>2</v>
      </c>
      <c r="Q280" s="82">
        <v>14</v>
      </c>
      <c r="R280" s="82">
        <v>60</v>
      </c>
      <c r="S280" s="82">
        <v>0</v>
      </c>
      <c r="T280" s="81">
        <v>1051</v>
      </c>
      <c r="U280" s="82">
        <v>0</v>
      </c>
      <c r="V280" s="81">
        <v>0</v>
      </c>
      <c r="W280" s="83">
        <v>1</v>
      </c>
      <c r="X280" s="123">
        <f t="shared" si="8"/>
        <v>26.2</v>
      </c>
      <c r="Y280" s="134">
        <v>16</v>
      </c>
      <c r="Z280" s="84">
        <f t="shared" si="9"/>
        <v>1.6375</v>
      </c>
    </row>
    <row r="281" spans="1:26" x14ac:dyDescent="0.2">
      <c r="A281" s="106" t="s">
        <v>491</v>
      </c>
      <c r="B281" s="55" t="s">
        <v>105</v>
      </c>
      <c r="C281" s="55" t="s">
        <v>174</v>
      </c>
      <c r="D281" s="58"/>
      <c r="E281" s="58"/>
      <c r="F281" s="79">
        <v>999</v>
      </c>
      <c r="G281" s="79">
        <v>999</v>
      </c>
      <c r="H281" s="79">
        <v>999</v>
      </c>
      <c r="I281" s="80">
        <v>0</v>
      </c>
      <c r="J281" s="81">
        <v>0</v>
      </c>
      <c r="K281" s="82">
        <v>0</v>
      </c>
      <c r="L281" s="82">
        <v>0</v>
      </c>
      <c r="M281" s="82">
        <v>0</v>
      </c>
      <c r="N281" s="82">
        <v>0</v>
      </c>
      <c r="O281" s="81">
        <v>0</v>
      </c>
      <c r="P281" s="83">
        <v>0</v>
      </c>
      <c r="Q281" s="82">
        <v>20</v>
      </c>
      <c r="R281" s="82">
        <v>259</v>
      </c>
      <c r="S281" s="82">
        <v>0</v>
      </c>
      <c r="T281" s="81">
        <v>0</v>
      </c>
      <c r="U281" s="82">
        <v>0</v>
      </c>
      <c r="V281" s="81">
        <v>0</v>
      </c>
      <c r="W281" s="83">
        <v>0</v>
      </c>
      <c r="X281" s="123">
        <f t="shared" si="8"/>
        <v>25.9</v>
      </c>
      <c r="Y281" s="134">
        <v>14</v>
      </c>
      <c r="Z281" s="84">
        <f t="shared" si="9"/>
        <v>1.8499999999999999</v>
      </c>
    </row>
    <row r="282" spans="1:26" x14ac:dyDescent="0.2">
      <c r="A282" s="106" t="s">
        <v>127</v>
      </c>
      <c r="B282" s="55" t="s">
        <v>105</v>
      </c>
      <c r="C282" s="55" t="s">
        <v>48</v>
      </c>
      <c r="D282" s="58"/>
      <c r="E282" s="58"/>
      <c r="F282" s="79">
        <v>999</v>
      </c>
      <c r="G282" s="79">
        <v>999</v>
      </c>
      <c r="H282" s="79">
        <v>999</v>
      </c>
      <c r="I282" s="80">
        <v>0</v>
      </c>
      <c r="J282" s="81">
        <v>0</v>
      </c>
      <c r="K282" s="82">
        <v>0</v>
      </c>
      <c r="L282" s="82">
        <v>0</v>
      </c>
      <c r="M282" s="82">
        <v>0</v>
      </c>
      <c r="N282" s="82">
        <v>0</v>
      </c>
      <c r="O282" s="81">
        <v>0</v>
      </c>
      <c r="P282" s="83">
        <v>0</v>
      </c>
      <c r="Q282" s="82">
        <v>18</v>
      </c>
      <c r="R282" s="82">
        <v>199</v>
      </c>
      <c r="S282" s="82">
        <v>1</v>
      </c>
      <c r="T282" s="81">
        <v>0</v>
      </c>
      <c r="U282" s="82">
        <v>0</v>
      </c>
      <c r="V282" s="81">
        <v>0</v>
      </c>
      <c r="W282" s="83">
        <v>0</v>
      </c>
      <c r="X282" s="123">
        <f t="shared" si="8"/>
        <v>25.9</v>
      </c>
      <c r="Y282" s="134">
        <v>3</v>
      </c>
      <c r="Z282" s="84">
        <f t="shared" si="9"/>
        <v>8.6333333333333329</v>
      </c>
    </row>
    <row r="283" spans="1:26" x14ac:dyDescent="0.2">
      <c r="A283" s="106" t="s">
        <v>329</v>
      </c>
      <c r="B283" s="55" t="s">
        <v>105</v>
      </c>
      <c r="C283" s="55" t="s">
        <v>33</v>
      </c>
      <c r="D283" s="58"/>
      <c r="E283" s="58"/>
      <c r="F283" s="79">
        <v>999</v>
      </c>
      <c r="G283" s="79">
        <v>999</v>
      </c>
      <c r="H283" s="79">
        <v>999</v>
      </c>
      <c r="I283" s="80">
        <v>0</v>
      </c>
      <c r="J283" s="81">
        <v>0</v>
      </c>
      <c r="K283" s="82">
        <v>0</v>
      </c>
      <c r="L283" s="82">
        <v>0</v>
      </c>
      <c r="M283" s="82">
        <v>0</v>
      </c>
      <c r="N283" s="82">
        <v>0</v>
      </c>
      <c r="O283" s="81">
        <v>0</v>
      </c>
      <c r="P283" s="83">
        <v>0</v>
      </c>
      <c r="Q283" s="82">
        <v>26</v>
      </c>
      <c r="R283" s="82">
        <v>274</v>
      </c>
      <c r="S283" s="82">
        <v>0</v>
      </c>
      <c r="T283" s="81">
        <v>0</v>
      </c>
      <c r="U283" s="82">
        <v>0</v>
      </c>
      <c r="V283" s="81">
        <v>0</v>
      </c>
      <c r="W283" s="83">
        <v>1</v>
      </c>
      <c r="X283" s="123">
        <f t="shared" si="8"/>
        <v>25.4</v>
      </c>
      <c r="Y283" s="134">
        <v>12</v>
      </c>
      <c r="Z283" s="84">
        <f t="shared" si="9"/>
        <v>2.1166666666666667</v>
      </c>
    </row>
    <row r="284" spans="1:26" x14ac:dyDescent="0.2">
      <c r="A284" s="106" t="s">
        <v>129</v>
      </c>
      <c r="B284" s="55" t="s">
        <v>105</v>
      </c>
      <c r="C284" s="55" t="s">
        <v>44</v>
      </c>
      <c r="D284" s="58"/>
      <c r="E284" s="58"/>
      <c r="F284" s="79">
        <v>999</v>
      </c>
      <c r="G284" s="79">
        <v>999</v>
      </c>
      <c r="H284" s="79">
        <v>999</v>
      </c>
      <c r="I284" s="80">
        <v>0</v>
      </c>
      <c r="J284" s="81">
        <v>0</v>
      </c>
      <c r="K284" s="82">
        <v>0</v>
      </c>
      <c r="L284" s="82">
        <v>0</v>
      </c>
      <c r="M284" s="82">
        <v>0</v>
      </c>
      <c r="N284" s="82">
        <v>0</v>
      </c>
      <c r="O284" s="81">
        <v>0</v>
      </c>
      <c r="P284" s="83">
        <v>0</v>
      </c>
      <c r="Q284" s="82">
        <v>17</v>
      </c>
      <c r="R284" s="82">
        <v>254</v>
      </c>
      <c r="S284" s="82">
        <v>0</v>
      </c>
      <c r="T284" s="81">
        <v>0</v>
      </c>
      <c r="U284" s="82">
        <v>0</v>
      </c>
      <c r="V284" s="81">
        <v>0</v>
      </c>
      <c r="W284" s="83">
        <v>0</v>
      </c>
      <c r="X284" s="123">
        <f t="shared" si="8"/>
        <v>25.4</v>
      </c>
      <c r="Y284" s="134">
        <v>9</v>
      </c>
      <c r="Z284" s="84">
        <f t="shared" si="9"/>
        <v>2.822222222222222</v>
      </c>
    </row>
    <row r="285" spans="1:26" x14ac:dyDescent="0.2">
      <c r="A285" s="106" t="s">
        <v>465</v>
      </c>
      <c r="B285" s="55" t="s">
        <v>105</v>
      </c>
      <c r="C285" s="55" t="s">
        <v>24</v>
      </c>
      <c r="D285" s="58"/>
      <c r="E285" s="58"/>
      <c r="F285" s="79">
        <v>999</v>
      </c>
      <c r="G285" s="79">
        <v>999</v>
      </c>
      <c r="H285" s="79">
        <v>999</v>
      </c>
      <c r="I285" s="80">
        <v>0</v>
      </c>
      <c r="J285" s="81">
        <v>0</v>
      </c>
      <c r="K285" s="82">
        <v>0</v>
      </c>
      <c r="L285" s="82">
        <v>0</v>
      </c>
      <c r="M285" s="82">
        <v>0</v>
      </c>
      <c r="N285" s="82">
        <v>0</v>
      </c>
      <c r="O285" s="81">
        <v>0</v>
      </c>
      <c r="P285" s="83">
        <v>0</v>
      </c>
      <c r="Q285" s="82">
        <v>13</v>
      </c>
      <c r="R285" s="82">
        <v>211</v>
      </c>
      <c r="S285" s="82">
        <v>1</v>
      </c>
      <c r="T285" s="81">
        <v>982</v>
      </c>
      <c r="U285" s="82">
        <v>0</v>
      </c>
      <c r="V285" s="81">
        <v>0</v>
      </c>
      <c r="W285" s="83">
        <v>1</v>
      </c>
      <c r="X285" s="123">
        <f t="shared" si="8"/>
        <v>25.1</v>
      </c>
      <c r="Y285" s="134">
        <v>16</v>
      </c>
      <c r="Z285" s="84">
        <f t="shared" si="9"/>
        <v>1.5687500000000001</v>
      </c>
    </row>
    <row r="286" spans="1:26" x14ac:dyDescent="0.2">
      <c r="A286" s="106" t="s">
        <v>459</v>
      </c>
      <c r="B286" s="55" t="s">
        <v>104</v>
      </c>
      <c r="C286" s="55" t="s">
        <v>42</v>
      </c>
      <c r="D286" s="58"/>
      <c r="E286" s="58"/>
      <c r="F286" s="79">
        <v>999</v>
      </c>
      <c r="G286" s="79">
        <v>999</v>
      </c>
      <c r="H286" s="79">
        <v>999</v>
      </c>
      <c r="I286" s="80">
        <v>0</v>
      </c>
      <c r="J286" s="81">
        <v>0</v>
      </c>
      <c r="K286" s="82">
        <v>0</v>
      </c>
      <c r="L286" s="82">
        <v>0</v>
      </c>
      <c r="M286" s="82">
        <v>0</v>
      </c>
      <c r="N286" s="82">
        <v>0</v>
      </c>
      <c r="O286" s="81">
        <v>33</v>
      </c>
      <c r="P286" s="83">
        <v>0</v>
      </c>
      <c r="Q286" s="82">
        <v>5</v>
      </c>
      <c r="R286" s="82">
        <v>35</v>
      </c>
      <c r="S286" s="82">
        <v>0</v>
      </c>
      <c r="T286" s="81">
        <v>1650</v>
      </c>
      <c r="U286" s="82">
        <v>3</v>
      </c>
      <c r="V286" s="81">
        <v>0</v>
      </c>
      <c r="W286" s="83">
        <v>0</v>
      </c>
      <c r="X286" s="123">
        <f t="shared" si="8"/>
        <v>24.8</v>
      </c>
      <c r="Y286" s="134">
        <v>16</v>
      </c>
      <c r="Z286" s="84">
        <f t="shared" si="9"/>
        <v>1.55</v>
      </c>
    </row>
    <row r="287" spans="1:26" x14ac:dyDescent="0.2">
      <c r="A287" s="106" t="s">
        <v>318</v>
      </c>
      <c r="B287" s="55" t="s">
        <v>104</v>
      </c>
      <c r="C287" s="55" t="s">
        <v>48</v>
      </c>
      <c r="D287" s="58"/>
      <c r="E287" s="58"/>
      <c r="F287" s="79">
        <v>999</v>
      </c>
      <c r="G287" s="79">
        <v>999</v>
      </c>
      <c r="H287" s="79">
        <v>999</v>
      </c>
      <c r="I287" s="80">
        <v>0</v>
      </c>
      <c r="J287" s="81">
        <v>0</v>
      </c>
      <c r="K287" s="82">
        <v>0</v>
      </c>
      <c r="L287" s="82">
        <v>0</v>
      </c>
      <c r="M287" s="82">
        <v>0</v>
      </c>
      <c r="N287" s="82">
        <v>0</v>
      </c>
      <c r="O287" s="81">
        <v>179</v>
      </c>
      <c r="P287" s="83">
        <v>0</v>
      </c>
      <c r="Q287" s="82">
        <v>1</v>
      </c>
      <c r="R287" s="82">
        <v>18</v>
      </c>
      <c r="S287" s="82">
        <v>0</v>
      </c>
      <c r="T287" s="81">
        <v>1072</v>
      </c>
      <c r="U287" s="82">
        <v>1</v>
      </c>
      <c r="V287" s="81">
        <v>0</v>
      </c>
      <c r="W287" s="83">
        <v>1</v>
      </c>
      <c r="X287" s="123">
        <f t="shared" si="8"/>
        <v>23.7</v>
      </c>
      <c r="Y287" s="134">
        <v>15</v>
      </c>
      <c r="Z287" s="84">
        <f t="shared" si="9"/>
        <v>1.5799999999999998</v>
      </c>
    </row>
    <row r="288" spans="1:26" x14ac:dyDescent="0.2">
      <c r="A288" s="106" t="s">
        <v>490</v>
      </c>
      <c r="B288" s="55" t="s">
        <v>105</v>
      </c>
      <c r="C288" s="55" t="s">
        <v>48</v>
      </c>
      <c r="D288" s="58"/>
      <c r="E288" s="58"/>
      <c r="F288" s="79">
        <v>999</v>
      </c>
      <c r="G288" s="79">
        <v>999</v>
      </c>
      <c r="H288" s="79">
        <v>999</v>
      </c>
      <c r="I288" s="80">
        <v>0</v>
      </c>
      <c r="J288" s="81">
        <v>0</v>
      </c>
      <c r="K288" s="82">
        <v>0</v>
      </c>
      <c r="L288" s="82">
        <v>0</v>
      </c>
      <c r="M288" s="82">
        <v>0</v>
      </c>
      <c r="N288" s="82">
        <v>0</v>
      </c>
      <c r="O288" s="81">
        <v>12</v>
      </c>
      <c r="P288" s="83">
        <v>0</v>
      </c>
      <c r="Q288" s="82">
        <v>16</v>
      </c>
      <c r="R288" s="82">
        <v>224</v>
      </c>
      <c r="S288" s="82">
        <v>0</v>
      </c>
      <c r="T288" s="81">
        <v>144</v>
      </c>
      <c r="U288" s="82">
        <v>0</v>
      </c>
      <c r="V288" s="81">
        <v>0</v>
      </c>
      <c r="W288" s="83">
        <v>0</v>
      </c>
      <c r="X288" s="123">
        <f t="shared" si="8"/>
        <v>23.599999999999998</v>
      </c>
      <c r="Y288" s="134">
        <v>11</v>
      </c>
      <c r="Z288" s="84">
        <f t="shared" si="9"/>
        <v>2.1454545454545451</v>
      </c>
    </row>
    <row r="289" spans="1:26" x14ac:dyDescent="0.2">
      <c r="A289" s="106" t="s">
        <v>492</v>
      </c>
      <c r="B289" s="55" t="s">
        <v>104</v>
      </c>
      <c r="C289" s="55" t="s">
        <v>22</v>
      </c>
      <c r="D289" s="58"/>
      <c r="E289" s="58"/>
      <c r="F289" s="79">
        <v>999</v>
      </c>
      <c r="G289" s="79">
        <v>999</v>
      </c>
      <c r="H289" s="79">
        <v>999</v>
      </c>
      <c r="I289" s="80">
        <v>0</v>
      </c>
      <c r="J289" s="81">
        <v>0</v>
      </c>
      <c r="K289" s="82">
        <v>0</v>
      </c>
      <c r="L289" s="82">
        <v>0</v>
      </c>
      <c r="M289" s="82">
        <v>0</v>
      </c>
      <c r="N289" s="82">
        <v>0</v>
      </c>
      <c r="O289" s="81">
        <v>32</v>
      </c>
      <c r="P289" s="83">
        <v>1</v>
      </c>
      <c r="Q289" s="82">
        <v>21</v>
      </c>
      <c r="R289" s="82">
        <v>143</v>
      </c>
      <c r="S289" s="82">
        <v>0</v>
      </c>
      <c r="T289" s="81">
        <v>0</v>
      </c>
      <c r="U289" s="82">
        <v>0</v>
      </c>
      <c r="V289" s="81">
        <v>0</v>
      </c>
      <c r="W289" s="83">
        <v>0</v>
      </c>
      <c r="X289" s="123">
        <f t="shared" si="8"/>
        <v>23.5</v>
      </c>
      <c r="Y289" s="134">
        <v>16</v>
      </c>
      <c r="Z289" s="84">
        <f t="shared" si="9"/>
        <v>1.46875</v>
      </c>
    </row>
    <row r="290" spans="1:26" x14ac:dyDescent="0.2">
      <c r="A290" s="106" t="s">
        <v>160</v>
      </c>
      <c r="B290" s="55" t="s">
        <v>105</v>
      </c>
      <c r="C290" s="55" t="s">
        <v>44</v>
      </c>
      <c r="D290" s="58"/>
      <c r="E290" s="58"/>
      <c r="F290" s="79">
        <v>999</v>
      </c>
      <c r="G290" s="79">
        <v>999</v>
      </c>
      <c r="H290" s="79">
        <v>999</v>
      </c>
      <c r="I290" s="80">
        <v>0</v>
      </c>
      <c r="J290" s="81">
        <v>0</v>
      </c>
      <c r="K290" s="82">
        <v>0</v>
      </c>
      <c r="L290" s="82">
        <v>0</v>
      </c>
      <c r="M290" s="82">
        <v>0</v>
      </c>
      <c r="N290" s="82">
        <v>0</v>
      </c>
      <c r="O290" s="81">
        <v>0</v>
      </c>
      <c r="P290" s="83">
        <v>0</v>
      </c>
      <c r="Q290" s="82">
        <v>24</v>
      </c>
      <c r="R290" s="82">
        <v>252</v>
      </c>
      <c r="S290" s="82">
        <v>0</v>
      </c>
      <c r="T290" s="81">
        <v>0</v>
      </c>
      <c r="U290" s="82">
        <v>0</v>
      </c>
      <c r="V290" s="81">
        <v>0</v>
      </c>
      <c r="W290" s="83">
        <v>1</v>
      </c>
      <c r="X290" s="123">
        <f t="shared" si="8"/>
        <v>23.2</v>
      </c>
      <c r="Y290" s="134">
        <v>7</v>
      </c>
      <c r="Z290" s="84">
        <f t="shared" si="9"/>
        <v>3.3142857142857141</v>
      </c>
    </row>
    <row r="291" spans="1:26" x14ac:dyDescent="0.2">
      <c r="A291" s="106" t="s">
        <v>343</v>
      </c>
      <c r="B291" s="55" t="s">
        <v>105</v>
      </c>
      <c r="C291" s="55" t="s">
        <v>52</v>
      </c>
      <c r="D291" s="58"/>
      <c r="E291" s="58"/>
      <c r="F291" s="79">
        <v>999</v>
      </c>
      <c r="G291" s="79">
        <v>999</v>
      </c>
      <c r="H291" s="79">
        <v>999</v>
      </c>
      <c r="I291" s="80">
        <v>0</v>
      </c>
      <c r="J291" s="81">
        <v>0</v>
      </c>
      <c r="K291" s="82">
        <v>0</v>
      </c>
      <c r="L291" s="82">
        <v>0</v>
      </c>
      <c r="M291" s="82">
        <v>0</v>
      </c>
      <c r="N291" s="82">
        <v>0</v>
      </c>
      <c r="O291" s="81">
        <v>57</v>
      </c>
      <c r="P291" s="83">
        <v>0</v>
      </c>
      <c r="Q291" s="82">
        <v>18</v>
      </c>
      <c r="R291" s="82">
        <v>108</v>
      </c>
      <c r="S291" s="82">
        <v>1</v>
      </c>
      <c r="T291" s="81">
        <v>102</v>
      </c>
      <c r="U291" s="82">
        <v>0</v>
      </c>
      <c r="V291" s="81">
        <v>0</v>
      </c>
      <c r="W291" s="83">
        <v>0</v>
      </c>
      <c r="X291" s="123">
        <f t="shared" si="8"/>
        <v>22.5</v>
      </c>
      <c r="Y291" s="134">
        <v>9</v>
      </c>
      <c r="Z291" s="84">
        <f t="shared" si="9"/>
        <v>2.5</v>
      </c>
    </row>
    <row r="292" spans="1:26" x14ac:dyDescent="0.2">
      <c r="A292" s="106" t="s">
        <v>336</v>
      </c>
      <c r="B292" s="55" t="s">
        <v>107</v>
      </c>
      <c r="C292" s="55" t="s">
        <v>22</v>
      </c>
      <c r="D292" s="58"/>
      <c r="E292" s="58"/>
      <c r="F292" s="79">
        <v>190</v>
      </c>
      <c r="G292" s="79">
        <v>180</v>
      </c>
      <c r="H292" s="79">
        <v>168</v>
      </c>
      <c r="I292" s="80">
        <v>0</v>
      </c>
      <c r="J292" s="81">
        <v>0</v>
      </c>
      <c r="K292" s="82">
        <v>0</v>
      </c>
      <c r="L292" s="82">
        <v>0</v>
      </c>
      <c r="M292" s="82">
        <v>0</v>
      </c>
      <c r="N292" s="82">
        <v>0</v>
      </c>
      <c r="O292" s="81">
        <v>0</v>
      </c>
      <c r="P292" s="83">
        <v>0</v>
      </c>
      <c r="Q292" s="82">
        <v>21</v>
      </c>
      <c r="R292" s="82">
        <v>225</v>
      </c>
      <c r="S292" s="82">
        <v>0</v>
      </c>
      <c r="T292" s="81">
        <v>0</v>
      </c>
      <c r="U292" s="82">
        <v>0</v>
      </c>
      <c r="V292" s="81">
        <v>0</v>
      </c>
      <c r="W292" s="83">
        <v>0</v>
      </c>
      <c r="X292" s="123">
        <f t="shared" si="8"/>
        <v>22.5</v>
      </c>
      <c r="Y292" s="134">
        <v>13</v>
      </c>
      <c r="Z292" s="84">
        <f t="shared" si="9"/>
        <v>1.7307692307692308</v>
      </c>
    </row>
    <row r="293" spans="1:26" x14ac:dyDescent="0.2">
      <c r="A293" s="106" t="s">
        <v>161</v>
      </c>
      <c r="B293" s="55" t="s">
        <v>105</v>
      </c>
      <c r="C293" s="55" t="s">
        <v>31</v>
      </c>
      <c r="D293" s="58"/>
      <c r="E293" s="58"/>
      <c r="F293" s="79">
        <v>999</v>
      </c>
      <c r="G293" s="53">
        <v>999</v>
      </c>
      <c r="H293" s="53">
        <v>999</v>
      </c>
      <c r="I293" s="80">
        <v>0</v>
      </c>
      <c r="J293" s="81">
        <v>0</v>
      </c>
      <c r="K293" s="82">
        <v>0</v>
      </c>
      <c r="L293" s="82">
        <v>0</v>
      </c>
      <c r="M293" s="82">
        <v>0</v>
      </c>
      <c r="N293" s="82">
        <v>0</v>
      </c>
      <c r="O293" s="81">
        <v>9</v>
      </c>
      <c r="P293" s="83">
        <v>0</v>
      </c>
      <c r="Q293" s="82">
        <v>28</v>
      </c>
      <c r="R293" s="82">
        <v>207</v>
      </c>
      <c r="S293" s="82">
        <v>0</v>
      </c>
      <c r="T293" s="81">
        <v>18</v>
      </c>
      <c r="U293" s="82">
        <v>0</v>
      </c>
      <c r="V293" s="81">
        <v>0</v>
      </c>
      <c r="W293" s="83">
        <v>0</v>
      </c>
      <c r="X293" s="123">
        <f t="shared" si="8"/>
        <v>21.599999999999998</v>
      </c>
      <c r="Y293" s="134">
        <v>12</v>
      </c>
      <c r="Z293" s="84">
        <f t="shared" si="9"/>
        <v>1.7999999999999998</v>
      </c>
    </row>
    <row r="294" spans="1:26" x14ac:dyDescent="0.2">
      <c r="A294" s="106" t="s">
        <v>469</v>
      </c>
      <c r="B294" s="55" t="s">
        <v>104</v>
      </c>
      <c r="C294" s="55" t="s">
        <v>49</v>
      </c>
      <c r="D294" s="58"/>
      <c r="E294" s="58"/>
      <c r="F294" s="79">
        <v>999</v>
      </c>
      <c r="G294" s="53">
        <v>999</v>
      </c>
      <c r="H294" s="53">
        <v>999</v>
      </c>
      <c r="I294" s="80">
        <v>0</v>
      </c>
      <c r="J294" s="81">
        <v>0</v>
      </c>
      <c r="K294" s="82">
        <v>0</v>
      </c>
      <c r="L294" s="82">
        <v>0</v>
      </c>
      <c r="M294" s="82">
        <v>0</v>
      </c>
      <c r="N294" s="82">
        <v>0</v>
      </c>
      <c r="O294" s="81">
        <v>83</v>
      </c>
      <c r="P294" s="83">
        <v>1</v>
      </c>
      <c r="Q294" s="82">
        <v>4</v>
      </c>
      <c r="R294" s="82">
        <v>31</v>
      </c>
      <c r="S294" s="82">
        <v>0</v>
      </c>
      <c r="T294" s="81">
        <v>1140</v>
      </c>
      <c r="U294" s="82">
        <v>1</v>
      </c>
      <c r="V294" s="81">
        <v>0</v>
      </c>
      <c r="W294" s="83">
        <v>1</v>
      </c>
      <c r="X294" s="123">
        <f t="shared" si="8"/>
        <v>21.400000000000002</v>
      </c>
      <c r="Y294" s="134">
        <v>16</v>
      </c>
      <c r="Z294" s="84">
        <f t="shared" si="9"/>
        <v>1.3375000000000001</v>
      </c>
    </row>
    <row r="295" spans="1:26" x14ac:dyDescent="0.2">
      <c r="A295" s="106" t="s">
        <v>494</v>
      </c>
      <c r="B295" s="55" t="s">
        <v>107</v>
      </c>
      <c r="C295" s="55" t="s">
        <v>102</v>
      </c>
      <c r="D295" s="58"/>
      <c r="E295" s="58"/>
      <c r="F295" s="79">
        <v>999</v>
      </c>
      <c r="G295" s="53">
        <v>999</v>
      </c>
      <c r="H295" s="53">
        <v>999</v>
      </c>
      <c r="I295" s="80">
        <v>0</v>
      </c>
      <c r="J295" s="81">
        <v>0</v>
      </c>
      <c r="K295" s="82">
        <v>0</v>
      </c>
      <c r="L295" s="82">
        <v>0</v>
      </c>
      <c r="M295" s="82">
        <v>0</v>
      </c>
      <c r="N295" s="82">
        <v>0</v>
      </c>
      <c r="O295" s="81">
        <v>-1</v>
      </c>
      <c r="P295" s="83">
        <v>0</v>
      </c>
      <c r="Q295" s="82">
        <v>8</v>
      </c>
      <c r="R295" s="82">
        <v>152</v>
      </c>
      <c r="S295" s="82">
        <v>1</v>
      </c>
      <c r="T295" s="81">
        <v>283</v>
      </c>
      <c r="U295" s="82">
        <v>0</v>
      </c>
      <c r="V295" s="81">
        <v>0</v>
      </c>
      <c r="W295" s="83">
        <v>0</v>
      </c>
      <c r="X295" s="123">
        <f t="shared" si="8"/>
        <v>21.1</v>
      </c>
      <c r="Y295" s="134">
        <v>16</v>
      </c>
      <c r="Z295" s="84">
        <f t="shared" si="9"/>
        <v>1.3187500000000001</v>
      </c>
    </row>
    <row r="296" spans="1:26" x14ac:dyDescent="0.2">
      <c r="A296" s="106" t="s">
        <v>467</v>
      </c>
      <c r="B296" s="55" t="s">
        <v>105</v>
      </c>
      <c r="C296" s="55" t="s">
        <v>46</v>
      </c>
      <c r="D296" s="58"/>
      <c r="E296" s="58"/>
      <c r="F296" s="79">
        <v>999</v>
      </c>
      <c r="G296" s="53">
        <v>999</v>
      </c>
      <c r="H296" s="53">
        <v>999</v>
      </c>
      <c r="I296" s="80">
        <v>0</v>
      </c>
      <c r="J296" s="81">
        <v>0</v>
      </c>
      <c r="K296" s="82">
        <v>0</v>
      </c>
      <c r="L296" s="82">
        <v>0</v>
      </c>
      <c r="M296" s="82">
        <v>0</v>
      </c>
      <c r="N296" s="82">
        <v>0</v>
      </c>
      <c r="O296" s="81">
        <v>53</v>
      </c>
      <c r="P296" s="83">
        <v>0</v>
      </c>
      <c r="Q296" s="82">
        <v>10</v>
      </c>
      <c r="R296" s="82">
        <v>85</v>
      </c>
      <c r="S296" s="82">
        <v>1</v>
      </c>
      <c r="T296" s="81">
        <v>1008</v>
      </c>
      <c r="U296" s="82">
        <v>0</v>
      </c>
      <c r="V296" s="81">
        <v>0</v>
      </c>
      <c r="W296" s="83">
        <v>0</v>
      </c>
      <c r="X296" s="123">
        <f t="shared" si="8"/>
        <v>19.8</v>
      </c>
      <c r="Y296" s="134">
        <v>16</v>
      </c>
      <c r="Z296" s="84">
        <f t="shared" si="9"/>
        <v>1.2375</v>
      </c>
    </row>
    <row r="297" spans="1:26" x14ac:dyDescent="0.2">
      <c r="A297" s="106" t="s">
        <v>493</v>
      </c>
      <c r="B297" s="55" t="s">
        <v>104</v>
      </c>
      <c r="C297" s="55" t="s">
        <v>114</v>
      </c>
      <c r="D297" s="58"/>
      <c r="E297" s="58"/>
      <c r="F297" s="79">
        <v>999</v>
      </c>
      <c r="G297" s="53">
        <v>999</v>
      </c>
      <c r="H297" s="53">
        <v>999</v>
      </c>
      <c r="I297" s="80">
        <v>0</v>
      </c>
      <c r="J297" s="81">
        <v>0</v>
      </c>
      <c r="K297" s="82">
        <v>0</v>
      </c>
      <c r="L297" s="82">
        <v>0</v>
      </c>
      <c r="M297" s="82">
        <v>0</v>
      </c>
      <c r="N297" s="82">
        <v>0</v>
      </c>
      <c r="O297" s="81">
        <v>30</v>
      </c>
      <c r="P297" s="83">
        <v>0</v>
      </c>
      <c r="Q297" s="82">
        <v>24</v>
      </c>
      <c r="R297" s="82">
        <v>187</v>
      </c>
      <c r="S297" s="82">
        <v>0</v>
      </c>
      <c r="T297" s="81">
        <v>0</v>
      </c>
      <c r="U297" s="82">
        <v>0</v>
      </c>
      <c r="V297" s="81">
        <v>0</v>
      </c>
      <c r="W297" s="83">
        <v>1</v>
      </c>
      <c r="X297" s="123">
        <f t="shared" si="8"/>
        <v>19.7</v>
      </c>
      <c r="Y297" s="134">
        <v>15</v>
      </c>
      <c r="Z297" s="84">
        <f t="shared" si="9"/>
        <v>1.3133333333333332</v>
      </c>
    </row>
    <row r="298" spans="1:26" x14ac:dyDescent="0.2">
      <c r="A298" s="106" t="s">
        <v>315</v>
      </c>
      <c r="B298" s="55" t="s">
        <v>104</v>
      </c>
      <c r="C298" s="55" t="s">
        <v>45</v>
      </c>
      <c r="D298" s="58"/>
      <c r="E298" s="58"/>
      <c r="F298" s="79">
        <v>170</v>
      </c>
      <c r="G298" s="53">
        <v>169</v>
      </c>
      <c r="H298" s="53">
        <v>161</v>
      </c>
      <c r="I298" s="80">
        <v>0</v>
      </c>
      <c r="J298" s="81">
        <v>0</v>
      </c>
      <c r="K298" s="82">
        <v>0</v>
      </c>
      <c r="L298" s="82">
        <v>0</v>
      </c>
      <c r="M298" s="82">
        <v>0</v>
      </c>
      <c r="N298" s="82">
        <v>0</v>
      </c>
      <c r="O298" s="81">
        <v>125</v>
      </c>
      <c r="P298" s="83">
        <v>0</v>
      </c>
      <c r="Q298" s="82">
        <v>3</v>
      </c>
      <c r="R298" s="82">
        <v>29</v>
      </c>
      <c r="S298" s="82">
        <v>0</v>
      </c>
      <c r="T298" s="81">
        <v>417</v>
      </c>
      <c r="U298" s="82">
        <v>0</v>
      </c>
      <c r="V298" s="81">
        <v>0</v>
      </c>
      <c r="W298" s="83">
        <v>0</v>
      </c>
      <c r="X298" s="123">
        <f t="shared" si="8"/>
        <v>15.4</v>
      </c>
      <c r="Y298" s="134">
        <v>4</v>
      </c>
      <c r="Z298" s="84">
        <f t="shared" si="9"/>
        <v>3.85</v>
      </c>
    </row>
    <row r="299" spans="1:26" x14ac:dyDescent="0.2">
      <c r="A299" s="106" t="s">
        <v>466</v>
      </c>
      <c r="B299" s="55" t="s">
        <v>104</v>
      </c>
      <c r="C299" s="55" t="s">
        <v>56</v>
      </c>
      <c r="D299" s="58"/>
      <c r="E299" s="58"/>
      <c r="F299" s="79">
        <v>999</v>
      </c>
      <c r="G299" s="53">
        <v>999</v>
      </c>
      <c r="H299" s="53">
        <v>999</v>
      </c>
      <c r="I299" s="80">
        <v>0</v>
      </c>
      <c r="J299" s="81">
        <v>0</v>
      </c>
      <c r="K299" s="82">
        <v>0</v>
      </c>
      <c r="L299" s="82">
        <v>0</v>
      </c>
      <c r="M299" s="82">
        <v>0</v>
      </c>
      <c r="N299" s="82">
        <v>0</v>
      </c>
      <c r="O299" s="81">
        <v>8</v>
      </c>
      <c r="P299" s="83">
        <v>0</v>
      </c>
      <c r="Q299" s="82">
        <v>1</v>
      </c>
      <c r="R299" s="82">
        <v>15</v>
      </c>
      <c r="S299" s="82">
        <v>0</v>
      </c>
      <c r="T299" s="81">
        <v>1356</v>
      </c>
      <c r="U299" s="82">
        <v>2</v>
      </c>
      <c r="V299" s="81">
        <v>0</v>
      </c>
      <c r="W299" s="83">
        <v>1</v>
      </c>
      <c r="X299" s="123">
        <f t="shared" si="8"/>
        <v>12.3</v>
      </c>
      <c r="Y299" s="134">
        <v>16</v>
      </c>
      <c r="Z299" s="84">
        <f t="shared" si="9"/>
        <v>0.76875000000000004</v>
      </c>
    </row>
    <row r="300" spans="1:26" x14ac:dyDescent="0.2">
      <c r="A300" s="106" t="s">
        <v>475</v>
      </c>
      <c r="B300" s="55" t="s">
        <v>105</v>
      </c>
      <c r="C300" s="55" t="s">
        <v>14</v>
      </c>
      <c r="D300" s="58"/>
      <c r="E300" s="58"/>
      <c r="F300" s="79">
        <v>999</v>
      </c>
      <c r="G300" s="53">
        <v>999</v>
      </c>
      <c r="H300" s="53">
        <v>999</v>
      </c>
      <c r="I300" s="80">
        <v>0</v>
      </c>
      <c r="J300" s="81">
        <v>0</v>
      </c>
      <c r="K300" s="82">
        <v>0</v>
      </c>
      <c r="L300" s="82">
        <v>0</v>
      </c>
      <c r="M300" s="82">
        <v>0</v>
      </c>
      <c r="N300" s="82">
        <v>0</v>
      </c>
      <c r="O300" s="81">
        <v>0</v>
      </c>
      <c r="P300" s="83">
        <v>0</v>
      </c>
      <c r="Q300" s="82">
        <v>2</v>
      </c>
      <c r="R300" s="82">
        <v>17</v>
      </c>
      <c r="S300" s="82">
        <v>0</v>
      </c>
      <c r="T300" s="81">
        <v>1033</v>
      </c>
      <c r="U300" s="82">
        <v>2</v>
      </c>
      <c r="V300" s="81">
        <v>0</v>
      </c>
      <c r="W300" s="83">
        <v>1</v>
      </c>
      <c r="X300" s="123">
        <f t="shared" si="8"/>
        <v>11.7</v>
      </c>
      <c r="Y300" s="134">
        <v>10</v>
      </c>
      <c r="Z300" s="84">
        <f t="shared" si="9"/>
        <v>1.17</v>
      </c>
    </row>
    <row r="301" spans="1:26" x14ac:dyDescent="0.2">
      <c r="A301" s="106" t="s">
        <v>482</v>
      </c>
      <c r="B301" s="55" t="s">
        <v>105</v>
      </c>
      <c r="C301" s="55" t="s">
        <v>102</v>
      </c>
      <c r="D301" s="58"/>
      <c r="E301" s="58"/>
      <c r="F301" s="79">
        <v>999</v>
      </c>
      <c r="G301" s="53">
        <v>999</v>
      </c>
      <c r="H301" s="53">
        <v>999</v>
      </c>
      <c r="I301" s="80">
        <v>0</v>
      </c>
      <c r="J301" s="81">
        <v>0</v>
      </c>
      <c r="K301" s="82">
        <v>0</v>
      </c>
      <c r="L301" s="82">
        <v>0</v>
      </c>
      <c r="M301" s="82">
        <v>0</v>
      </c>
      <c r="N301" s="82">
        <v>0</v>
      </c>
      <c r="O301" s="81">
        <v>36</v>
      </c>
      <c r="P301" s="83">
        <v>0</v>
      </c>
      <c r="Q301" s="82">
        <v>8</v>
      </c>
      <c r="R301" s="82">
        <v>15</v>
      </c>
      <c r="S301" s="82">
        <v>0</v>
      </c>
      <c r="T301" s="81">
        <v>705</v>
      </c>
      <c r="U301" s="82">
        <v>0</v>
      </c>
      <c r="V301" s="81">
        <v>0</v>
      </c>
      <c r="W301" s="83">
        <v>0</v>
      </c>
      <c r="X301" s="123">
        <f t="shared" si="8"/>
        <v>5.0999999999999996</v>
      </c>
      <c r="Y301" s="134">
        <v>12</v>
      </c>
      <c r="Z301" s="84">
        <f t="shared" si="9"/>
        <v>0.42499999999999999</v>
      </c>
    </row>
    <row r="302" spans="1:26" x14ac:dyDescent="0.2">
      <c r="A302" s="106" t="s">
        <v>461</v>
      </c>
      <c r="B302" s="55" t="s">
        <v>105</v>
      </c>
      <c r="C302" s="55" t="s">
        <v>11</v>
      </c>
      <c r="D302" s="58"/>
      <c r="E302" s="58"/>
      <c r="F302" s="79">
        <v>999</v>
      </c>
      <c r="G302" s="53">
        <v>999</v>
      </c>
      <c r="H302" s="53">
        <v>999</v>
      </c>
      <c r="I302" s="80">
        <v>0</v>
      </c>
      <c r="J302" s="81">
        <v>0</v>
      </c>
      <c r="K302" s="82">
        <v>0</v>
      </c>
      <c r="L302" s="82">
        <v>0</v>
      </c>
      <c r="M302" s="82">
        <v>0</v>
      </c>
      <c r="N302" s="82">
        <v>0</v>
      </c>
      <c r="O302" s="81">
        <v>42</v>
      </c>
      <c r="P302" s="83">
        <v>0</v>
      </c>
      <c r="Q302" s="82">
        <v>7</v>
      </c>
      <c r="R302" s="82">
        <v>63</v>
      </c>
      <c r="S302" s="82">
        <v>0</v>
      </c>
      <c r="T302" s="81">
        <v>1635</v>
      </c>
      <c r="U302" s="82">
        <v>0</v>
      </c>
      <c r="V302" s="81">
        <v>0</v>
      </c>
      <c r="W302" s="83">
        <v>3</v>
      </c>
      <c r="X302" s="123">
        <f t="shared" si="8"/>
        <v>4.5</v>
      </c>
      <c r="Y302" s="134">
        <v>16</v>
      </c>
      <c r="Z302" s="84">
        <f t="shared" si="9"/>
        <v>0.28125</v>
      </c>
    </row>
    <row r="303" spans="1:26" x14ac:dyDescent="0.2">
      <c r="A303" s="106" t="s">
        <v>485</v>
      </c>
      <c r="B303" s="55" t="s">
        <v>104</v>
      </c>
      <c r="C303" s="55" t="s">
        <v>54</v>
      </c>
      <c r="D303" s="58"/>
      <c r="E303" s="58"/>
      <c r="F303" s="79">
        <v>999</v>
      </c>
      <c r="G303" s="53">
        <v>999</v>
      </c>
      <c r="H303" s="53">
        <v>999</v>
      </c>
      <c r="I303" s="80">
        <v>0</v>
      </c>
      <c r="J303" s="81">
        <v>0</v>
      </c>
      <c r="K303" s="82">
        <v>0</v>
      </c>
      <c r="L303" s="82">
        <v>0</v>
      </c>
      <c r="M303" s="82">
        <v>0</v>
      </c>
      <c r="N303" s="82">
        <v>0</v>
      </c>
      <c r="O303" s="81">
        <v>5</v>
      </c>
      <c r="P303" s="83">
        <v>0</v>
      </c>
      <c r="Q303" s="82">
        <v>5</v>
      </c>
      <c r="R303" s="82">
        <v>44</v>
      </c>
      <c r="S303" s="82">
        <v>0</v>
      </c>
      <c r="T303" s="81">
        <v>692</v>
      </c>
      <c r="U303" s="82">
        <v>0</v>
      </c>
      <c r="V303" s="81">
        <v>0</v>
      </c>
      <c r="W303" s="83">
        <v>1</v>
      </c>
      <c r="X303" s="123">
        <f t="shared" si="8"/>
        <v>2.9000000000000004</v>
      </c>
      <c r="Y303" s="134">
        <v>13</v>
      </c>
      <c r="Z303" s="84">
        <f t="shared" si="9"/>
        <v>0.22307692307692312</v>
      </c>
    </row>
    <row r="304" spans="1:26" x14ac:dyDescent="0.2">
      <c r="A304" s="106" t="s">
        <v>481</v>
      </c>
      <c r="B304" s="55" t="s">
        <v>104</v>
      </c>
      <c r="C304" s="55" t="s">
        <v>52</v>
      </c>
      <c r="D304" s="58"/>
      <c r="E304" s="58"/>
      <c r="F304" s="79">
        <v>999</v>
      </c>
      <c r="G304" s="53">
        <v>999</v>
      </c>
      <c r="H304" s="53">
        <v>999</v>
      </c>
      <c r="I304" s="80">
        <v>0</v>
      </c>
      <c r="J304" s="81">
        <v>0</v>
      </c>
      <c r="K304" s="82">
        <v>0</v>
      </c>
      <c r="L304" s="82">
        <v>0</v>
      </c>
      <c r="M304" s="82">
        <v>0</v>
      </c>
      <c r="N304" s="82">
        <v>0</v>
      </c>
      <c r="O304" s="81">
        <v>17</v>
      </c>
      <c r="P304" s="83">
        <v>0</v>
      </c>
      <c r="Q304" s="82">
        <v>6</v>
      </c>
      <c r="R304" s="82">
        <v>28</v>
      </c>
      <c r="S304" s="82">
        <v>0</v>
      </c>
      <c r="T304" s="81">
        <v>897</v>
      </c>
      <c r="U304" s="82">
        <v>0</v>
      </c>
      <c r="V304" s="81">
        <v>0</v>
      </c>
      <c r="W304" s="83">
        <v>2</v>
      </c>
      <c r="X304" s="123">
        <f t="shared" si="8"/>
        <v>0.5</v>
      </c>
      <c r="Y304" s="134">
        <v>16</v>
      </c>
      <c r="Z304" s="84">
        <f t="shared" si="9"/>
        <v>3.125E-2</v>
      </c>
    </row>
  </sheetData>
  <autoFilter ref="B4:Z4"/>
  <sortState ref="A5:Z304">
    <sortCondition descending="1" ref="X5:X304"/>
  </sortState>
  <phoneticPr fontId="2" type="noConversion"/>
  <conditionalFormatting sqref="A5 C5 F5 I5:Y304">
    <cfRule type="expression" dxfId="18" priority="36" stopIfTrue="1">
      <formula>MOD(ROW()+1,2)=1</formula>
    </cfRule>
  </conditionalFormatting>
  <conditionalFormatting sqref="A6:C304 F6:F304">
    <cfRule type="expression" dxfId="17" priority="16" stopIfTrue="1">
      <formula>MOD(ROW()+1,2)=1</formula>
    </cfRule>
  </conditionalFormatting>
  <conditionalFormatting sqref="B6:B304">
    <cfRule type="cellIs" dxfId="16" priority="13" operator="equal">
      <formula>"TE"</formula>
    </cfRule>
    <cfRule type="cellIs" dxfId="15" priority="14" operator="equal">
      <formula>"RB"</formula>
    </cfRule>
    <cfRule type="cellIs" dxfId="14" priority="15" operator="equal">
      <formula>"QB"</formula>
    </cfRule>
  </conditionalFormatting>
  <conditionalFormatting sqref="B5">
    <cfRule type="expression" dxfId="13" priority="12" stopIfTrue="1">
      <formula>MOD(ROW()+1,2)=1</formula>
    </cfRule>
  </conditionalFormatting>
  <conditionalFormatting sqref="B5">
    <cfRule type="cellIs" dxfId="12" priority="9" operator="equal">
      <formula>"TE"</formula>
    </cfRule>
    <cfRule type="cellIs" dxfId="11" priority="10" operator="equal">
      <formula>"RB"</formula>
    </cfRule>
    <cfRule type="cellIs" dxfId="10" priority="11" operator="equal">
      <formula>"QB"</formula>
    </cfRule>
  </conditionalFormatting>
  <conditionalFormatting sqref="H5:H292">
    <cfRule type="expression" dxfId="9" priority="8" stopIfTrue="1">
      <formula>MOD(ROW()+1,2)=1</formula>
    </cfRule>
  </conditionalFormatting>
  <conditionalFormatting sqref="G5:G292">
    <cfRule type="expression" dxfId="8" priority="7" stopIfTrue="1">
      <formula>MOD(ROW()+1,2)=1</formula>
    </cfRule>
  </conditionalFormatting>
  <conditionalFormatting sqref="D5">
    <cfRule type="expression" dxfId="7" priority="6" stopIfTrue="1">
      <formula>MOD(ROW()+1,2)=1</formula>
    </cfRule>
  </conditionalFormatting>
  <conditionalFormatting sqref="D6:D304">
    <cfRule type="expression" dxfId="6" priority="5" stopIfTrue="1">
      <formula>MOD(ROW()+1,2)=1</formula>
    </cfRule>
  </conditionalFormatting>
  <conditionalFormatting sqref="E5">
    <cfRule type="expression" dxfId="5" priority="4" stopIfTrue="1">
      <formula>MOD(ROW()+1,2)=1</formula>
    </cfRule>
  </conditionalFormatting>
  <conditionalFormatting sqref="E6:E304">
    <cfRule type="expression" dxfId="4" priority="3" stopIfTrue="1">
      <formula>MOD(ROW()+1,2)=1</formula>
    </cfRule>
  </conditionalFormatting>
  <conditionalFormatting sqref="Z5">
    <cfRule type="expression" dxfId="3" priority="2" stopIfTrue="1">
      <formula>MOD(ROW()+1,2)=1</formula>
    </cfRule>
  </conditionalFormatting>
  <conditionalFormatting sqref="Z6:Z304">
    <cfRule type="expression" dxfId="2" priority="1" stopIfTrue="1">
      <formula>MOD(ROW()+1,2)=1</formula>
    </cfRule>
  </conditionalFormatting>
  <hyperlinks>
    <hyperlink ref="A5" r:id="rId1" display="http://sports.yahoo.com/nfl/players/5479"/>
    <hyperlink ref="A6" r:id="rId2" display="http://sports.yahoo.com/nfl/players/7200"/>
    <hyperlink ref="A7" r:id="rId3" display="http://sports.yahoo.com/nfl/players/5228"/>
    <hyperlink ref="A10" r:id="rId4" display="http://sports.yahoo.com/nfl/players/4256"/>
    <hyperlink ref="A11" r:id="rId5" display="http://sports.yahoo.com/nfl/players/8780"/>
    <hyperlink ref="A13" r:id="rId6" display="http://sports.yahoo.com/nfl/players/6624"/>
    <hyperlink ref="A9" r:id="rId7" display="http://sports.yahoo.com/nfl/players/25712"/>
    <hyperlink ref="A8" r:id="rId8" display="http://sports.yahoo.com/nfl/players/24788"/>
    <hyperlink ref="A15" r:id="rId9" display="http://sports.yahoo.com/nfl/players/9265"/>
    <hyperlink ref="A16" r:id="rId10" display="http://sports.yahoo.com/nfl/players/25785"/>
    <hyperlink ref="A12" r:id="rId11" display="http://sports.yahoo.com/nfl/players/8261"/>
    <hyperlink ref="A32" r:id="rId12" display="http://sports.yahoo.com/nfl/players/8256"/>
    <hyperlink ref="A17" r:id="rId13" display="http://sports.yahoo.com/nfl/players/24822"/>
    <hyperlink ref="A33" r:id="rId14" display="http://sports.yahoo.com/nfl/players/7868"/>
    <hyperlink ref="A14" r:id="rId15" display="http://sports.yahoo.com/nfl/players/25711"/>
    <hyperlink ref="A27" r:id="rId16" display="http://sports.yahoo.com/nfl/players/6849"/>
    <hyperlink ref="A28" r:id="rId17" display="http://sports.yahoo.com/nfl/players/6770"/>
    <hyperlink ref="A26" r:id="rId18" display="http://sports.yahoo.com/nfl/players/6337"/>
    <hyperlink ref="A23" r:id="rId19" display="http://sports.yahoo.com/nfl/players/8795"/>
    <hyperlink ref="A19" r:id="rId20" display="http://sports.yahoo.com/nfl/players/25741"/>
    <hyperlink ref="A21" r:id="rId21" display="http://sports.yahoo.com/nfl/players/6760"/>
    <hyperlink ref="A30" r:id="rId22" display="http://sports.yahoo.com/nfl/players/6763"/>
    <hyperlink ref="A18" r:id="rId23" display="http://sports.yahoo.com/nfl/players/9281"/>
    <hyperlink ref="A64" r:id="rId24" display="http://sports.yahoo.com/nfl/players/24851"/>
    <hyperlink ref="A24" r:id="rId25" display="http://sports.yahoo.com/nfl/players/23976"/>
    <hyperlink ref="A55" r:id="rId26" display="http://sports.yahoo.com/nfl/players/7027"/>
    <hyperlink ref="A35" r:id="rId27" display="http://sports.yahoo.com/nfl/players/23999"/>
    <hyperlink ref="A20" r:id="rId28" display="http://sports.yahoo.com/nfl/players/9527"/>
    <hyperlink ref="A47" r:id="rId29" display="http://sports.yahoo.com/nfl/players/6339"/>
    <hyperlink ref="A39" r:id="rId30" display="http://sports.yahoo.com/nfl/players/24791"/>
    <hyperlink ref="A29" r:id="rId31" display="http://sports.yahoo.com/nfl/players/7426"/>
    <hyperlink ref="A42" r:id="rId32" display="http://sports.yahoo.com/nfl/players/23997"/>
    <hyperlink ref="A31" r:id="rId33" display="http://sports.yahoo.com/nfl/players/8832"/>
    <hyperlink ref="A36" r:id="rId34" display="http://sports.yahoo.com/nfl/players/24799"/>
    <hyperlink ref="A46" r:id="rId35" display="http://sports.yahoo.com/nfl/players/24062"/>
    <hyperlink ref="A51" r:id="rId36" display="http://sports.yahoo.com/nfl/players/7203"/>
    <hyperlink ref="A60" r:id="rId37" display="http://sports.yahoo.com/nfl/players/5477"/>
    <hyperlink ref="A22" r:id="rId38" display="http://sports.yahoo.com/nfl/players/8266"/>
    <hyperlink ref="A45" r:id="rId39" display="http://sports.yahoo.com/nfl/players/7237"/>
    <hyperlink ref="A48" r:id="rId40" display="http://sports.yahoo.com/nfl/players/24793"/>
    <hyperlink ref="A56" r:id="rId41" display="http://sports.yahoo.com/nfl/players/8001"/>
    <hyperlink ref="A34" r:id="rId42" display="http://sports.yahoo.com/nfl/players/23984"/>
    <hyperlink ref="A57" r:id="rId43" display="http://sports.yahoo.com/nfl/players/24553"/>
    <hyperlink ref="A75" r:id="rId44" display="http://sports.yahoo.com/nfl/players/7306"/>
    <hyperlink ref="A25" r:id="rId45" display="http://sports.yahoo.com/nfl/players/25883"/>
    <hyperlink ref="A38" r:id="rId46" display="http://sports.yahoo.com/nfl/players/25713"/>
    <hyperlink ref="A37" r:id="rId47" display="http://sports.yahoo.com/nfl/players/8850"/>
    <hyperlink ref="A59" r:id="rId48" display="http://sports.yahoo.com/nfl/players/9274"/>
    <hyperlink ref="A41" r:id="rId49" display="http://sports.yahoo.com/nfl/players/7760"/>
    <hyperlink ref="A68" r:id="rId50" display="http://sports.yahoo.com/nfl/players/24070"/>
    <hyperlink ref="A44" r:id="rId51" display="http://sports.yahoo.com/nfl/players/25718"/>
    <hyperlink ref="A90" r:id="rId52" display="http://sports.yahoo.com/nfl/players/6405"/>
    <hyperlink ref="A76" r:id="rId53" display="http://sports.yahoo.com/nfl/players/3950"/>
    <hyperlink ref="A43" r:id="rId54" display="http://sports.yahoo.com/nfl/players/7241"/>
    <hyperlink ref="A61" r:id="rId55" display="http://sports.yahoo.com/nfl/players/8332"/>
    <hyperlink ref="A53" r:id="rId56" display="http://sports.yahoo.com/nfl/players/8801"/>
    <hyperlink ref="A50" r:id="rId57" display="http://sports.yahoo.com/nfl/players/8821"/>
    <hyperlink ref="A67" r:id="rId58" display="http://sports.yahoo.com/nfl/players/24076"/>
    <hyperlink ref="A49" r:id="rId59" display="http://sports.yahoo.com/nfl/players/25732"/>
    <hyperlink ref="A52" r:id="rId60" display="http://sports.yahoo.com/nfl/players/24823"/>
    <hyperlink ref="A78" r:id="rId61" display="http://sports.yahoo.com/nfl/players/9001"/>
    <hyperlink ref="A74" r:id="rId62" display="http://sports.yahoo.com/nfl/players/5521"/>
    <hyperlink ref="A40" r:id="rId63" display="http://sports.yahoo.com/nfl/players/24860"/>
    <hyperlink ref="A80" r:id="rId64" display="http://sports.yahoo.com/nfl/players/25802"/>
    <hyperlink ref="A54" r:id="rId65" display="http://sports.yahoo.com/nfl/players/7751"/>
    <hyperlink ref="A77" r:id="rId66" display="http://sports.yahoo.com/nfl/players/7544"/>
    <hyperlink ref="A112" r:id="rId67" display="http://sports.yahoo.com/nfl/players/9286"/>
    <hyperlink ref="A73" r:id="rId68" display="http://sports.yahoo.com/nfl/players/24017"/>
    <hyperlink ref="A62" r:id="rId69" display="http://sports.yahoo.com/nfl/players/6783"/>
    <hyperlink ref="A83" r:id="rId70" display="http://sports.yahoo.com/nfl/players/7206"/>
    <hyperlink ref="A71" r:id="rId71" display="http://sports.yahoo.com/nfl/players/9317"/>
    <hyperlink ref="A98" r:id="rId72" display="http://sports.yahoo.com/nfl/players/6460"/>
    <hyperlink ref="A88" r:id="rId73" display="http://sports.yahoo.com/nfl/players/9283"/>
    <hyperlink ref="A184" r:id="rId74" display="http://sports.yahoo.com/nfl/players/8327"/>
    <hyperlink ref="A86" r:id="rId75" display="http://sports.yahoo.com/nfl/players/8021"/>
    <hyperlink ref="A63" r:id="rId76" display="http://sports.yahoo.com/nfl/players/5448"/>
    <hyperlink ref="A85" r:id="rId77" display="http://sports.yahoo.com/nfl/players/9348"/>
    <hyperlink ref="A79" r:id="rId78" display="http://sports.yahoo.com/nfl/players/24901"/>
    <hyperlink ref="A58" r:id="rId79" display="http://sports.yahoo.com/nfl/players/9329"/>
    <hyperlink ref="A82" r:id="rId80" display="http://sports.yahoo.com/nfl/players/24845"/>
    <hyperlink ref="A102" r:id="rId81" display="http://sports.yahoo.com/nfl/players/9372"/>
    <hyperlink ref="A91" r:id="rId82" display="http://sports.yahoo.com/nfl/players/25715"/>
    <hyperlink ref="A87" r:id="rId83" display="http://sports.yahoo.com/nfl/players/7177"/>
    <hyperlink ref="A115" r:id="rId84" display="http://sports.yahoo.com/nfl/players/9466"/>
    <hyperlink ref="A93" r:id="rId85" display="http://sports.yahoo.com/nfl/players/6390"/>
    <hyperlink ref="A100" r:id="rId86" display="http://sports.yahoo.com/nfl/players/8285"/>
    <hyperlink ref="A70" r:id="rId87" display="http://sports.yahoo.com/nfl/players/24844"/>
    <hyperlink ref="A66" r:id="rId88" display="http://sports.yahoo.com/nfl/players/8504"/>
    <hyperlink ref="A111" r:id="rId89" display="http://sports.yahoo.com/nfl/players/24171"/>
    <hyperlink ref="A69" r:id="rId90" display="http://sports.yahoo.com/nfl/players/9039"/>
    <hyperlink ref="A65" r:id="rId91" display="http://sports.yahoo.com/nfl/players/6913"/>
    <hyperlink ref="A117" r:id="rId92" display="http://sports.yahoo.com/nfl/players/6762"/>
    <hyperlink ref="A140" r:id="rId93" display="http://sports.yahoo.com/nfl/players/24932"/>
    <hyperlink ref="A107" r:id="rId94" display="http://sports.yahoo.com/nfl/players/24063"/>
    <hyperlink ref="A106" r:id="rId95" display="http://sports.yahoo.com/nfl/players/24089"/>
    <hyperlink ref="A166" r:id="rId96" display="http://sports.yahoo.com/nfl/players/25742"/>
    <hyperlink ref="A110" r:id="rId97" display="http://sports.yahoo.com/nfl/players/7847"/>
    <hyperlink ref="A94" r:id="rId98" display="http://sports.yahoo.com/nfl/players/8298"/>
    <hyperlink ref="A97" r:id="rId99" display="http://sports.yahoo.com/nfl/players/24935"/>
    <hyperlink ref="A92" r:id="rId100" display="http://sports.yahoo.com/nfl/players/8813"/>
    <hyperlink ref="A103" r:id="rId101" display="http://sports.yahoo.com/nfl/players/7149"/>
    <hyperlink ref="A118" r:id="rId102" display="http://sports.yahoo.com/nfl/players/23996"/>
    <hyperlink ref="A72" r:id="rId103" display="http://sports.yahoo.com/nfl/players/24795"/>
    <hyperlink ref="A123" r:id="rId104" display="http://sports.yahoo.com/nfl/players/24940"/>
    <hyperlink ref="A96" r:id="rId105" display="http://sports.yahoo.com/nfl/players/24035"/>
    <hyperlink ref="A137" r:id="rId106" display="http://sports.yahoo.com/nfl/players/25806"/>
    <hyperlink ref="A95" r:id="rId107" display="http://sports.yahoo.com/nfl/players/9560"/>
    <hyperlink ref="A116" r:id="rId108" display="http://sports.yahoo.com/nfl/players/24262"/>
    <hyperlink ref="A108" r:id="rId109" display="http://sports.yahoo.com/nfl/players/26561"/>
    <hyperlink ref="A113" r:id="rId110" display="http://sports.yahoo.com/nfl/players/24830"/>
    <hyperlink ref="A125" r:id="rId111" display="http://sports.yahoo.com/nfl/players/8810"/>
    <hyperlink ref="A149" r:id="rId112" display="http://sports.yahoo.com/nfl/players/9037"/>
    <hyperlink ref="A126" r:id="rId113" display="http://sports.yahoo.com/nfl/players/8277"/>
    <hyperlink ref="A105" r:id="rId114" display="http://sports.yahoo.com/nfl/players/8781"/>
    <hyperlink ref="A120" r:id="rId115" display="http://sports.yahoo.com/nfl/players/9458"/>
    <hyperlink ref="A104" r:id="rId116" display="http://sports.yahoo.com/nfl/players/24858"/>
    <hyperlink ref="A148" r:id="rId117" display="http://sports.yahoo.com/nfl/players/9030"/>
    <hyperlink ref="A145" r:id="rId118" display="http://sports.yahoo.com/nfl/players/25730"/>
    <hyperlink ref="A131" r:id="rId119" display="http://sports.yahoo.com/nfl/players/8838"/>
    <hyperlink ref="A109" r:id="rId120" display="http://sports.yahoo.com/nfl/players/24757"/>
    <hyperlink ref="A84" r:id="rId121" display="http://sports.yahoo.com/nfl/players/7776"/>
    <hyperlink ref="A114" r:id="rId122" display="http://sports.yahoo.com/nfl/players/5463"/>
    <hyperlink ref="A81" r:id="rId123" display="http://sports.yahoo.com/nfl/players/9269"/>
    <hyperlink ref="A127" r:id="rId124" display="http://sports.yahoo.com/nfl/players/6663"/>
    <hyperlink ref="A121" r:id="rId125" display="http://sports.yahoo.com/nfl/players/7492"/>
    <hyperlink ref="A143" r:id="rId126" display="http://sports.yahoo.com/nfl/players/9293"/>
    <hyperlink ref="A139" r:id="rId127" display="http://sports.yahoo.com/nfl/players/24846"/>
    <hyperlink ref="A89" r:id="rId128" display="http://sports.yahoo.com/nfl/players/8834"/>
    <hyperlink ref="A128" r:id="rId129" display="http://sports.yahoo.com/nfl/players/24053"/>
    <hyperlink ref="A101" r:id="rId130" display="http://sports.yahoo.com/nfl/players/6359"/>
    <hyperlink ref="A129" r:id="rId131" display="http://sports.yahoo.com/nfl/players/8561"/>
    <hyperlink ref="A141" r:id="rId132" display="http://sports.yahoo.com/nfl/players/8982"/>
    <hyperlink ref="A163" r:id="rId133" display="http://sports.yahoo.com/nfl/players/8868"/>
    <hyperlink ref="A122" r:id="rId134" display="http://sports.yahoo.com/nfl/players/23987"/>
    <hyperlink ref="A151" r:id="rId135" display="http://sports.yahoo.com/nfl/players/9158"/>
    <hyperlink ref="A136" r:id="rId136" display="http://sports.yahoo.com/nfl/players/8383"/>
    <hyperlink ref="A286" r:id="rId137" display="http://sports.yahoo.com/nfl/players/9161"/>
    <hyperlink ref="A133" r:id="rId138" display="http://sports.yahoo.com/nfl/players/9271"/>
    <hyperlink ref="A168" r:id="rId139" display="http://sports.yahoo.com/nfl/players/8416"/>
    <hyperlink ref="A132" r:id="rId140" display="http://sports.yahoo.com/nfl/players/8799"/>
    <hyperlink ref="A99" r:id="rId141" display="http://sports.yahoo.com/nfl/players/25880"/>
    <hyperlink ref="A157" r:id="rId142" display="http://sports.yahoo.com/nfl/players/24774"/>
    <hyperlink ref="A150" r:id="rId143" display="http://sports.yahoo.com/nfl/players/9294"/>
    <hyperlink ref="A160" r:id="rId144" display="http://sports.yahoo.com/nfl/players/7777"/>
    <hyperlink ref="A159" r:id="rId145" display="http://sports.yahoo.com/nfl/players/24088"/>
    <hyperlink ref="A170" r:id="rId146" display="http://sports.yahoo.com/nfl/players/9284"/>
    <hyperlink ref="A147" r:id="rId147" display="http://sports.yahoo.com/nfl/players/4755"/>
    <hyperlink ref="A119" r:id="rId148" display="http://sports.yahoo.com/nfl/players/24797"/>
    <hyperlink ref="A155" r:id="rId149" display="http://sports.yahoo.com/nfl/players/8826"/>
    <hyperlink ref="A146" r:id="rId150" display="http://sports.yahoo.com/nfl/players/7755"/>
    <hyperlink ref="A135" r:id="rId151" display="http://sports.yahoo.com/nfl/players/25798"/>
    <hyperlink ref="A187" r:id="rId152" display="http://sports.yahoo.com/nfl/players/7858"/>
    <hyperlink ref="A161" r:id="rId153" display="http://sports.yahoo.com/nfl/players/24834"/>
    <hyperlink ref="A178" r:id="rId154" display="http://sports.yahoo.com/nfl/players/8916"/>
    <hyperlink ref="A183" r:id="rId155" display="http://sports.yahoo.com/nfl/players/8951"/>
    <hyperlink ref="A165" r:id="rId156" display="http://sports.yahoo.com/nfl/players/9353"/>
    <hyperlink ref="A176" r:id="rId157" display="http://sports.yahoo.com/nfl/players/6791"/>
    <hyperlink ref="A172" r:id="rId158" display="http://sports.yahoo.com/nfl/players/9504"/>
    <hyperlink ref="A171" r:id="rId159" display="http://sports.yahoo.com/nfl/players/25774"/>
    <hyperlink ref="A164" r:id="rId160" display="http://sports.yahoo.com/nfl/players/26428"/>
    <hyperlink ref="A154" r:id="rId161" display="http://sports.yahoo.com/nfl/players/8063"/>
    <hyperlink ref="A144" r:id="rId162" display="http://sports.yahoo.com/nfl/players/9043"/>
    <hyperlink ref="A142" r:id="rId163" display="http://sports.yahoo.com/nfl/players/8290"/>
    <hyperlink ref="A186" r:id="rId164" display="http://sports.yahoo.com/nfl/players/24057"/>
    <hyperlink ref="A179" r:id="rId165" display="http://sports.yahoo.com/nfl/players/6360"/>
    <hyperlink ref="A302" r:id="rId166" display="http://sports.yahoo.com/nfl/players/7448"/>
    <hyperlink ref="A180" r:id="rId167" display="http://sports.yahoo.com/nfl/players/25723"/>
    <hyperlink ref="A153" r:id="rId168" display="http://sports.yahoo.com/nfl/players/4416"/>
    <hyperlink ref="A134" r:id="rId169" display="http://sports.yahoo.com/nfl/players/9276"/>
    <hyperlink ref="A124" r:id="rId170" display="http://sports.yahoo.com/nfl/players/9393"/>
    <hyperlink ref="A167" r:id="rId171" display="http://sports.yahoo.com/nfl/players/24866"/>
    <hyperlink ref="A271" r:id="rId172" display="http://sports.yahoo.com/nfl/players/7806"/>
    <hyperlink ref="A173" r:id="rId173" display="http://sports.yahoo.com/nfl/players/7879"/>
    <hyperlink ref="A175" r:id="rId174" display="http://sports.yahoo.com/nfl/players/24270"/>
    <hyperlink ref="A197" r:id="rId175" display="http://sports.yahoo.com/nfl/players/7178"/>
    <hyperlink ref="A158" r:id="rId176" display="http://sports.yahoo.com/nfl/players/25939"/>
    <hyperlink ref="A182" r:id="rId177" display="http://sports.yahoo.com/nfl/players/7374"/>
    <hyperlink ref="A208" r:id="rId178" display="http://sports.yahoo.com/nfl/players/24011"/>
    <hyperlink ref="A185" r:id="rId179" display="http://sports.yahoo.com/nfl/players/7802"/>
    <hyperlink ref="A190" r:id="rId180" display="http://sports.yahoo.com/nfl/players/6591"/>
    <hyperlink ref="A280" r:id="rId181" display="http://sports.yahoo.com/nfl/players/25869"/>
    <hyperlink ref="A138" r:id="rId182" display="http://sports.yahoo.com/nfl/players/7406"/>
    <hyperlink ref="A174" r:id="rId183" display="http://sports.yahoo.com/nfl/players/9534"/>
    <hyperlink ref="A223" r:id="rId184" display="http://sports.yahoo.com/nfl/players/25481"/>
    <hyperlink ref="A130" r:id="rId185" display="http://sports.yahoo.com/nfl/players/24815"/>
    <hyperlink ref="A156" r:id="rId186" display="http://sports.yahoo.com/nfl/players/24164"/>
    <hyperlink ref="A201" r:id="rId187" display="http://sports.yahoo.com/nfl/players/7810"/>
    <hyperlink ref="A152" r:id="rId188" display="http://sports.yahoo.com/nfl/players/24913"/>
    <hyperlink ref="A253" r:id="rId189" display="http://sports.yahoo.com/nfl/players/8054"/>
    <hyperlink ref="A204" r:id="rId190" display="http://sports.yahoo.com/nfl/players/8872"/>
    <hyperlink ref="A200" r:id="rId191" display="http://sports.yahoo.com/nfl/players/6788"/>
    <hyperlink ref="A189" r:id="rId192" display="http://sports.yahoo.com/nfl/players/24831"/>
    <hyperlink ref="A196" r:id="rId193" display="http://sports.yahoo.com/nfl/players/7801"/>
    <hyperlink ref="A285" r:id="rId194" display="http://sports.yahoo.com/nfl/players/9347"/>
    <hyperlink ref="A299" r:id="rId195" display="http://sports.yahoo.com/nfl/players/25694"/>
    <hyperlink ref="A203" r:id="rId196" display="http://sports.yahoo.com/nfl/players/8292"/>
    <hyperlink ref="A169" r:id="rId197" display="http://sports.yahoo.com/nfl/players/9674"/>
    <hyperlink ref="A287" r:id="rId198" display="http://sports.yahoo.com/nfl/players/24087"/>
    <hyperlink ref="A296" r:id="rId199" display="http://sports.yahoo.com/nfl/players/25831"/>
    <hyperlink ref="A194" r:id="rId200" display="http://sports.yahoo.com/nfl/players/4262"/>
    <hyperlink ref="A221" r:id="rId201" display="http://sports.yahoo.com/nfl/players/7852"/>
    <hyperlink ref="A220" r:id="rId202" display="http://sports.yahoo.com/nfl/players/9496"/>
    <hyperlink ref="A294" r:id="rId203" display="http://sports.yahoo.com/nfl/players/7866"/>
    <hyperlink ref="A212" r:id="rId204" display="http://sports.yahoo.com/nfl/players/9514"/>
    <hyperlink ref="A240" r:id="rId205" display="http://sports.yahoo.com/nfl/players/24856"/>
    <hyperlink ref="A229" r:id="rId206" display="http://sports.yahoo.com/nfl/players/8861"/>
    <hyperlink ref="A162" r:id="rId207" display="http://sports.yahoo.com/nfl/players/8354"/>
    <hyperlink ref="A193" r:id="rId208" display="http://sports.yahoo.com/nfl/players/25962"/>
    <hyperlink ref="A216" r:id="rId209" display="http://sports.yahoo.com/nfl/players/9416"/>
    <hyperlink ref="A206" r:id="rId210" display="http://sports.yahoo.com/nfl/players/9517"/>
    <hyperlink ref="A219" r:id="rId211" display="http://sports.yahoo.com/nfl/players/24865"/>
    <hyperlink ref="A255" r:id="rId212" display="http://sports.yahoo.com/nfl/players/24963"/>
    <hyperlink ref="A217" r:id="rId213" display="http://sports.yahoo.com/nfl/players/24068"/>
    <hyperlink ref="A207" r:id="rId214" display="http://sports.yahoo.com/nfl/players/25105"/>
    <hyperlink ref="A177" r:id="rId215" display="http://sports.yahoo.com/nfl/players/24849"/>
    <hyperlink ref="A209" r:id="rId216" display="http://sports.yahoo.com/nfl/players/24303"/>
    <hyperlink ref="A257" r:id="rId217" display="http://sports.yahoo.com/nfl/players/25209"/>
    <hyperlink ref="A214" r:id="rId218" display="http://sports.yahoo.com/nfl/players/25810"/>
    <hyperlink ref="A226" r:id="rId219" display="http://sports.yahoo.com/nfl/players/9375"/>
    <hyperlink ref="A181" r:id="rId220" display="http://sports.yahoo.com/nfl/players/8739"/>
    <hyperlink ref="A222" r:id="rId221" display="http://sports.yahoo.com/nfl/players/8847"/>
    <hyperlink ref="A191" r:id="rId222" display="http://sports.yahoo.com/nfl/players/7809"/>
    <hyperlink ref="A205" r:id="rId223" display="http://sports.yahoo.com/nfl/players/25755"/>
    <hyperlink ref="A195" r:id="rId224" display="http://sports.yahoo.com/nfl/players/8790"/>
    <hyperlink ref="A300" r:id="rId225" display="http://sports.yahoo.com/nfl/players/24173"/>
    <hyperlink ref="A199" r:id="rId226" display="http://sports.yahoo.com/nfl/players/24883"/>
    <hyperlink ref="A218" r:id="rId227" display="http://sports.yahoo.com/nfl/players/7924"/>
    <hyperlink ref="A211" r:id="rId228" display="http://sports.yahoo.com/nfl/players/25816"/>
    <hyperlink ref="A230" r:id="rId229" display="http://sports.yahoo.com/nfl/players/24093"/>
    <hyperlink ref="A225" r:id="rId230" display="http://sports.yahoo.com/nfl/players/25773"/>
    <hyperlink ref="A232" r:id="rId231" display="http://sports.yahoo.com/nfl/players/8807"/>
    <hyperlink ref="A246" r:id="rId232" display="http://sports.yahoo.com/nfl/players/9388"/>
    <hyperlink ref="A188" r:id="rId233" display="http://sports.yahoo.com/nfl/players/25794"/>
    <hyperlink ref="A213" r:id="rId234" display="http://sports.yahoo.com/nfl/players/24902"/>
    <hyperlink ref="A192" r:id="rId235" display="http://sports.yahoo.com/nfl/players/24843"/>
    <hyperlink ref="A237" r:id="rId236" display="http://sports.yahoo.com/nfl/players/6407"/>
    <hyperlink ref="A250" r:id="rId237" display="http://sports.yahoo.com/nfl/players/25779"/>
    <hyperlink ref="A275" r:id="rId238" display="http://sports.yahoo.com/nfl/players/24182"/>
    <hyperlink ref="A236" r:id="rId239" display="http://sports.yahoo.com/nfl/players/25764"/>
    <hyperlink ref="A198" r:id="rId240" display="http://sports.yahoo.com/nfl/players/9291"/>
    <hyperlink ref="A248" r:id="rId241" display="http://sports.yahoo.com/nfl/players/9003"/>
    <hyperlink ref="A238" r:id="rId242" display="http://sports.yahoo.com/nfl/players/24135"/>
    <hyperlink ref="A224" r:id="rId243" display="http://sports.yahoo.com/nfl/players/25793"/>
    <hyperlink ref="A231" r:id="rId244" display="http://sports.yahoo.com/nfl/players/25828"/>
    <hyperlink ref="A245" r:id="rId245" display="http://sports.yahoo.com/nfl/players/25744"/>
    <hyperlink ref="A202" r:id="rId246" display="http://sports.yahoo.com/nfl/players/25290"/>
    <hyperlink ref="A276" r:id="rId247" display="http://sports.yahoo.com/nfl/players/26004"/>
    <hyperlink ref="A228" r:id="rId248" display="http://sports.yahoo.com/nfl/players/24161"/>
    <hyperlink ref="A279" r:id="rId249" display="http://sports.yahoo.com/nfl/players/24059"/>
    <hyperlink ref="A233" r:id="rId250" display="http://sports.yahoo.com/nfl/players/25753"/>
    <hyperlink ref="A265" r:id="rId251" display="http://sports.yahoo.com/nfl/players/24052"/>
    <hyperlink ref="A273" r:id="rId252" display="http://sports.yahoo.com/nfl/players/8498"/>
    <hyperlink ref="A254" r:id="rId253" display="http://sports.yahoo.com/nfl/players/24608"/>
    <hyperlink ref="A249" r:id="rId254" display="http://sports.yahoo.com/nfl/players/6809"/>
    <hyperlink ref="A251" r:id="rId255" display="http://sports.yahoo.com/nfl/players/24813"/>
    <hyperlink ref="A269" r:id="rId256" display="http://sports.yahoo.com/nfl/players/8819"/>
    <hyperlink ref="A259" r:id="rId257" display="http://sports.yahoo.com/nfl/players/8862"/>
    <hyperlink ref="A263" r:id="rId258" display="http://sports.yahoo.com/nfl/players/8825"/>
    <hyperlink ref="A267" r:id="rId259" display="http://sports.yahoo.com/nfl/players/25107"/>
    <hyperlink ref="A210" r:id="rId260" display="http://sports.yahoo.com/nfl/players/9295"/>
    <hyperlink ref="A241" r:id="rId261" display="http://sports.yahoo.com/nfl/players/7180"/>
    <hyperlink ref="A258" r:id="rId262" display="http://sports.yahoo.com/nfl/players/24026"/>
    <hyperlink ref="A304" r:id="rId263" display="http://sports.yahoo.com/nfl/players/9559"/>
    <hyperlink ref="A301" r:id="rId264" display="http://sports.yahoo.com/nfl/players/24709"/>
    <hyperlink ref="A270" r:id="rId265" display="http://sports.yahoo.com/nfl/players/7774"/>
    <hyperlink ref="A235" r:id="rId266" display="http://sports.yahoo.com/nfl/players/24965"/>
    <hyperlink ref="A239" r:id="rId267" display="http://sports.yahoo.com/nfl/players/24033"/>
    <hyperlink ref="A215" r:id="rId268" display="http://sports.yahoo.com/nfl/players/8276"/>
    <hyperlink ref="A277" r:id="rId269" display="http://sports.yahoo.com/nfl/players/24100"/>
    <hyperlink ref="A234" r:id="rId270" display="http://sports.yahoo.com/nfl/players/25777"/>
    <hyperlink ref="A262" r:id="rId271" display="http://sports.yahoo.com/nfl/players/8935"/>
    <hyperlink ref="A303" r:id="rId272" display="http://sports.yahoo.com/nfl/players/26024"/>
    <hyperlink ref="A283" r:id="rId273" display="http://sports.yahoo.com/nfl/players/8823"/>
    <hyperlink ref="A261" r:id="rId274" display="http://sports.yahoo.com/nfl/players/24961"/>
    <hyperlink ref="A243" r:id="rId275" display="http://sports.yahoo.com/nfl/players/9449"/>
    <hyperlink ref="A293" r:id="rId276" display="http://sports.yahoo.com/nfl/players/8858"/>
    <hyperlink ref="A227" r:id="rId277" display="http://sports.yahoo.com/nfl/players/9010"/>
    <hyperlink ref="A272" r:id="rId278" display="http://sports.yahoo.com/nfl/players/25876"/>
    <hyperlink ref="A268" r:id="rId279" display="http://sports.yahoo.com/nfl/players/24964"/>
    <hyperlink ref="A247" r:id="rId280" display="http://sports.yahoo.com/nfl/players/9004"/>
    <hyperlink ref="A278" r:id="rId281" display="http://sports.yahoo.com/nfl/players/24889"/>
    <hyperlink ref="A244" r:id="rId282" display="http://sports.yahoo.com/nfl/players/8040"/>
    <hyperlink ref="A290" r:id="rId283" display="http://sports.yahoo.com/nfl/players/8329"/>
    <hyperlink ref="A256" r:id="rId284" display="http://sports.yahoo.com/nfl/players/25812"/>
    <hyperlink ref="A288" r:id="rId285" display="http://sports.yahoo.com/nfl/players/24898"/>
    <hyperlink ref="A252" r:id="rId286" display="http://sports.yahoo.com/nfl/players/9613"/>
    <hyperlink ref="A266" r:id="rId287" display="http://sports.yahoo.com/nfl/players/8281"/>
    <hyperlink ref="A281" r:id="rId288" display="http://sports.yahoo.com/nfl/players/7831"/>
    <hyperlink ref="A291" r:id="rId289" display="http://sports.yahoo.com/nfl/players/9371"/>
    <hyperlink ref="A242" r:id="rId290" display="http://sports.yahoo.com/nfl/players/26389"/>
    <hyperlink ref="A298" r:id="rId291" display="http://sports.yahoo.com/nfl/players/25771"/>
    <hyperlink ref="A289" r:id="rId292" display="http://sports.yahoo.com/nfl/players/7139"/>
    <hyperlink ref="A282" r:id="rId293" display="http://sports.yahoo.com/nfl/players/7179"/>
    <hyperlink ref="A297" r:id="rId294" display="http://sports.yahoo.com/nfl/players/9475"/>
    <hyperlink ref="A264" r:id="rId295" display="http://sports.yahoo.com/nfl/players/7835"/>
    <hyperlink ref="A292" r:id="rId296" display="http://sports.yahoo.com/nfl/players/24045"/>
    <hyperlink ref="A260" r:id="rId297" display="http://sports.yahoo.com/nfl/players/8841"/>
    <hyperlink ref="A295" r:id="rId298" display="http://sports.yahoo.com/nfl/players/24942"/>
    <hyperlink ref="A274" r:id="rId299" display="http://sports.yahoo.com/nfl/players/7849"/>
    <hyperlink ref="A284" r:id="rId300" display="http://sports.yahoo.com/nfl/players/9314"/>
    <hyperlink ref="Z1" r:id="rId301" display="http://www.fantasycube.com/"/>
  </hyperlinks>
  <pageMargins left="0.75" right="0.75" top="1" bottom="1" header="0.5" footer="0.5"/>
  <pageSetup scale="58" fitToHeight="0" orientation="portrait" r:id="rId302"/>
  <headerFooter alignWithMargins="0">
    <oddFooter>&amp;L&amp;"Verdana,Regular"&amp;8(c) theExcelNinja.com. Free for personal use.&amp;R&amp;"Verdana,Regular"&amp;8[&amp;A]  Page &amp;P of &amp;N</oddFooter>
  </headerFooter>
  <drawing r:id="rId303"/>
  <legacyDrawing r:id="rId3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  <pageSetUpPr fitToPage="1"/>
  </sheetPr>
  <dimension ref="A1:Y51"/>
  <sheetViews>
    <sheetView showGridLines="0" workbookViewId="0">
      <selection activeCell="A15" sqref="A15"/>
    </sheetView>
  </sheetViews>
  <sheetFormatPr defaultRowHeight="12.75" outlineLevelCol="1" x14ac:dyDescent="0.2"/>
  <cols>
    <col min="1" max="1" width="3.85546875" style="3" customWidth="1"/>
    <col min="2" max="2" width="23" style="3" customWidth="1"/>
    <col min="3" max="3" width="0.42578125" style="3" customWidth="1"/>
    <col min="4" max="16" width="7.42578125" style="3" customWidth="1" outlineLevel="1"/>
    <col min="17" max="19" width="7.42578125" style="3" customWidth="1"/>
    <col min="20" max="20" width="7.42578125" style="3" customWidth="1" outlineLevel="1"/>
    <col min="21" max="22" width="8.5703125" style="3" customWidth="1"/>
    <col min="23" max="24" width="15.28515625" style="3" customWidth="1"/>
    <col min="25" max="25" width="20" style="3" hidden="1" customWidth="1"/>
    <col min="26" max="26" width="13.5703125" style="3" customWidth="1"/>
    <col min="27" max="16384" width="9.140625" style="3"/>
  </cols>
  <sheetData>
    <row r="1" spans="1:25" ht="34.5" customHeight="1" x14ac:dyDescent="0.35">
      <c r="A1" s="1"/>
      <c r="B1" s="4"/>
      <c r="C1" s="4"/>
      <c r="D1" s="1"/>
      <c r="E1" s="1" t="str">
        <f>lkpYear &amp; " NFL Schedule Reference Sheet"</f>
        <v>2013 NFL Schedule Reference Sheet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4"/>
      <c r="X1" s="88" t="str">
        <f>lkpCopyright</f>
        <v>© FantasyCube.com</v>
      </c>
    </row>
    <row r="2" spans="1:25" ht="8.25" customHeight="1" x14ac:dyDescent="0.2"/>
    <row r="3" spans="1:25" ht="15" x14ac:dyDescent="0.2">
      <c r="B3" s="6" t="s">
        <v>268</v>
      </c>
      <c r="C3" s="6"/>
    </row>
    <row r="4" spans="1:25" x14ac:dyDescent="0.2">
      <c r="B4" s="7" t="s">
        <v>371</v>
      </c>
      <c r="C4" s="3" t="s">
        <v>363</v>
      </c>
      <c r="D4" s="3" t="s">
        <v>517</v>
      </c>
    </row>
    <row r="5" spans="1:25" x14ac:dyDescent="0.2">
      <c r="B5" s="7" t="s">
        <v>372</v>
      </c>
      <c r="C5" s="3" t="s">
        <v>364</v>
      </c>
      <c r="D5" s="3" t="s">
        <v>518</v>
      </c>
    </row>
    <row r="6" spans="1:25" x14ac:dyDescent="0.2">
      <c r="B6" s="7" t="s">
        <v>373</v>
      </c>
      <c r="C6" s="3" t="s">
        <v>365</v>
      </c>
      <c r="D6" s="3" t="s">
        <v>519</v>
      </c>
    </row>
    <row r="7" spans="1:25" x14ac:dyDescent="0.2">
      <c r="B7" s="7" t="s">
        <v>374</v>
      </c>
      <c r="C7" s="3" t="s">
        <v>366</v>
      </c>
      <c r="D7" s="3" t="s">
        <v>520</v>
      </c>
    </row>
    <row r="8" spans="1:25" x14ac:dyDescent="0.2">
      <c r="B8" s="7" t="s">
        <v>375</v>
      </c>
      <c r="C8" s="3" t="s">
        <v>367</v>
      </c>
      <c r="D8" s="3" t="s">
        <v>521</v>
      </c>
    </row>
    <row r="9" spans="1:25" x14ac:dyDescent="0.2">
      <c r="B9" s="7" t="s">
        <v>376</v>
      </c>
      <c r="C9" s="3" t="s">
        <v>368</v>
      </c>
      <c r="D9" s="3" t="s">
        <v>522</v>
      </c>
    </row>
    <row r="10" spans="1:25" x14ac:dyDescent="0.2">
      <c r="B10" s="7" t="s">
        <v>377</v>
      </c>
      <c r="C10" s="3" t="s">
        <v>369</v>
      </c>
      <c r="D10" s="3" t="s">
        <v>523</v>
      </c>
    </row>
    <row r="11" spans="1:25" x14ac:dyDescent="0.2">
      <c r="B11" s="7" t="s">
        <v>378</v>
      </c>
      <c r="C11" s="3" t="s">
        <v>370</v>
      </c>
      <c r="D11" s="3" t="s">
        <v>524</v>
      </c>
    </row>
    <row r="12" spans="1:25" x14ac:dyDescent="0.2">
      <c r="B12" s="7" t="s">
        <v>525</v>
      </c>
      <c r="C12" s="7" t="s">
        <v>370</v>
      </c>
      <c r="D12" s="3" t="s">
        <v>526</v>
      </c>
    </row>
    <row r="13" spans="1:25" ht="9.75" customHeight="1" x14ac:dyDescent="0.2">
      <c r="B13" s="7"/>
      <c r="C13" s="7"/>
    </row>
    <row r="14" spans="1:25" ht="15" x14ac:dyDescent="0.2">
      <c r="B14" s="6" t="str">
        <f>lkpYear &amp; " NFL Schedule Grid &amp; Strength of Fantasy Playoff Schedule"</f>
        <v>2013 NFL Schedule Grid &amp; Strength of Fantasy Playoff Schedule</v>
      </c>
      <c r="C14" s="6"/>
    </row>
    <row r="15" spans="1:25" ht="4.5" customHeight="1" thickBot="1" x14ac:dyDescent="0.25"/>
    <row r="16" spans="1:25" ht="52.5" thickTop="1" x14ac:dyDescent="0.25">
      <c r="B16" s="41" t="s">
        <v>43</v>
      </c>
      <c r="C16" s="43"/>
      <c r="D16" s="42">
        <v>1</v>
      </c>
      <c r="E16" s="43">
        <v>2</v>
      </c>
      <c r="F16" s="43">
        <v>3</v>
      </c>
      <c r="G16" s="43">
        <v>4</v>
      </c>
      <c r="H16" s="43">
        <v>5</v>
      </c>
      <c r="I16" s="43">
        <v>6</v>
      </c>
      <c r="J16" s="43">
        <v>7</v>
      </c>
      <c r="K16" s="43">
        <v>8</v>
      </c>
      <c r="L16" s="43">
        <v>9</v>
      </c>
      <c r="M16" s="43">
        <v>10</v>
      </c>
      <c r="N16" s="43">
        <v>11</v>
      </c>
      <c r="O16" s="43">
        <v>12</v>
      </c>
      <c r="P16" s="43">
        <v>13</v>
      </c>
      <c r="Q16" s="43">
        <v>14</v>
      </c>
      <c r="R16" s="43">
        <v>15</v>
      </c>
      <c r="S16" s="43">
        <v>16</v>
      </c>
      <c r="T16" s="43">
        <v>17</v>
      </c>
      <c r="U16" s="42" t="s">
        <v>43</v>
      </c>
      <c r="V16" s="44" t="s">
        <v>514</v>
      </c>
      <c r="W16" s="45" t="s">
        <v>385</v>
      </c>
      <c r="X16" s="46" t="s">
        <v>387</v>
      </c>
      <c r="Y16" s="22" t="s">
        <v>386</v>
      </c>
    </row>
    <row r="17" spans="2:25" ht="15" x14ac:dyDescent="0.25">
      <c r="B17" s="26" t="str">
        <f t="shared" ref="B17:B48" si="0">INDEX(lkpTeamName,MATCH(U17,lkpTeam,0))</f>
        <v xml:space="preserve">Arizona Cardinals </v>
      </c>
      <c r="C17" s="47"/>
      <c r="D17" s="27" t="s">
        <v>219</v>
      </c>
      <c r="E17" s="28" t="s">
        <v>250</v>
      </c>
      <c r="F17" s="28" t="s">
        <v>233</v>
      </c>
      <c r="G17" s="28" t="s">
        <v>238</v>
      </c>
      <c r="H17" s="28" t="s">
        <v>239</v>
      </c>
      <c r="I17" s="28" t="s">
        <v>230</v>
      </c>
      <c r="J17" s="28" t="s">
        <v>225</v>
      </c>
      <c r="K17" s="28" t="s">
        <v>231</v>
      </c>
      <c r="L17" s="28" t="s">
        <v>527</v>
      </c>
      <c r="M17" s="28" t="s">
        <v>216</v>
      </c>
      <c r="N17" s="28" t="s">
        <v>515</v>
      </c>
      <c r="O17" s="28" t="s">
        <v>262</v>
      </c>
      <c r="P17" s="28" t="s">
        <v>235</v>
      </c>
      <c r="Q17" s="47" t="s">
        <v>227</v>
      </c>
      <c r="R17" s="47" t="s">
        <v>263</v>
      </c>
      <c r="S17" s="47" t="s">
        <v>223</v>
      </c>
      <c r="T17" s="29" t="s">
        <v>45</v>
      </c>
      <c r="U17" s="125" t="s">
        <v>218</v>
      </c>
      <c r="V17" s="30">
        <f>MATCH("BYE",D17:T17,0)</f>
        <v>9</v>
      </c>
      <c r="W17" s="30">
        <f>RANK(Y17,$Y$17:$Y$48,-1)</f>
        <v>11</v>
      </c>
      <c r="X17" s="30">
        <v>11</v>
      </c>
      <c r="Y17" s="23">
        <f t="shared" ref="Y17:Y48" si="1">(INDEX($X$17:$X$48,MATCH(SUBSTITUTE(Q17,"@",""),$U$17:$U$48,0),1)+INDEX($X$17:$X$48,MATCH(SUBSTITUTE(R17,"@",""),$U$17:$U$48,0),1)+INDEX($X$17:$X$48,MATCH(SUBSTITUTE(S17,"@",""),$U$17:$U$48,0),1))/3</f>
        <v>13</v>
      </c>
    </row>
    <row r="18" spans="2:25" ht="15" x14ac:dyDescent="0.25">
      <c r="B18" s="31" t="str">
        <f t="shared" si="0"/>
        <v xml:space="preserve">Atlanta Falcons </v>
      </c>
      <c r="C18" s="48"/>
      <c r="D18" s="32" t="s">
        <v>233</v>
      </c>
      <c r="E18" s="33" t="s">
        <v>227</v>
      </c>
      <c r="F18" s="33" t="s">
        <v>251</v>
      </c>
      <c r="G18" s="33" t="s">
        <v>49</v>
      </c>
      <c r="H18" s="33" t="s">
        <v>48</v>
      </c>
      <c r="I18" s="33" t="s">
        <v>527</v>
      </c>
      <c r="J18" s="33" t="s">
        <v>174</v>
      </c>
      <c r="K18" s="33" t="s">
        <v>261</v>
      </c>
      <c r="L18" s="33" t="s">
        <v>229</v>
      </c>
      <c r="M18" s="33" t="s">
        <v>225</v>
      </c>
      <c r="N18" s="33" t="s">
        <v>238</v>
      </c>
      <c r="O18" s="33" t="s">
        <v>54</v>
      </c>
      <c r="P18" s="33" t="s">
        <v>255</v>
      </c>
      <c r="Q18" s="48" t="s">
        <v>247</v>
      </c>
      <c r="R18" s="48" t="s">
        <v>254</v>
      </c>
      <c r="S18" s="48" t="s">
        <v>230</v>
      </c>
      <c r="T18" s="34" t="s">
        <v>239</v>
      </c>
      <c r="U18" s="126" t="s">
        <v>231</v>
      </c>
      <c r="V18" s="35">
        <f t="shared" ref="V18:V48" si="2">MATCH("BYE",D18:T18,0)</f>
        <v>6</v>
      </c>
      <c r="W18" s="35">
        <f t="shared" ref="W18:W48" si="3">RANK(Y18,$Y$17:$Y$48)</f>
        <v>25</v>
      </c>
      <c r="X18" s="35">
        <v>19</v>
      </c>
      <c r="Y18" s="24">
        <f t="shared" si="1"/>
        <v>12.333333333333334</v>
      </c>
    </row>
    <row r="19" spans="2:25" ht="15" x14ac:dyDescent="0.25">
      <c r="B19" s="26" t="str">
        <f t="shared" si="0"/>
        <v xml:space="preserve">Baltimore Ravens </v>
      </c>
      <c r="C19" s="47"/>
      <c r="D19" s="27" t="s">
        <v>266</v>
      </c>
      <c r="E19" s="28" t="s">
        <v>242</v>
      </c>
      <c r="F19" s="28" t="s">
        <v>216</v>
      </c>
      <c r="G19" s="28" t="s">
        <v>255</v>
      </c>
      <c r="H19" s="28" t="s">
        <v>251</v>
      </c>
      <c r="I19" s="28" t="s">
        <v>55</v>
      </c>
      <c r="J19" s="28" t="s">
        <v>232</v>
      </c>
      <c r="K19" s="28" t="s">
        <v>527</v>
      </c>
      <c r="L19" s="28" t="s">
        <v>234</v>
      </c>
      <c r="M19" s="28" t="s">
        <v>236</v>
      </c>
      <c r="N19" s="28" t="s">
        <v>265</v>
      </c>
      <c r="O19" s="28" t="s">
        <v>48</v>
      </c>
      <c r="P19" s="28" t="s">
        <v>245</v>
      </c>
      <c r="Q19" s="47" t="s">
        <v>256</v>
      </c>
      <c r="R19" s="47" t="s">
        <v>258</v>
      </c>
      <c r="S19" s="47" t="s">
        <v>49</v>
      </c>
      <c r="T19" s="29" t="s">
        <v>241</v>
      </c>
      <c r="U19" s="127" t="s">
        <v>237</v>
      </c>
      <c r="V19" s="36">
        <f t="shared" si="2"/>
        <v>8</v>
      </c>
      <c r="W19" s="36">
        <f t="shared" si="3"/>
        <v>15</v>
      </c>
      <c r="X19" s="36">
        <v>10</v>
      </c>
      <c r="Y19" s="24">
        <f t="shared" si="1"/>
        <v>16.333333333333332</v>
      </c>
    </row>
    <row r="20" spans="2:25" ht="15" x14ac:dyDescent="0.25">
      <c r="B20" s="31" t="str">
        <f t="shared" si="0"/>
        <v xml:space="preserve">Buffalo Bills </v>
      </c>
      <c r="C20" s="48"/>
      <c r="D20" s="32" t="s">
        <v>49</v>
      </c>
      <c r="E20" s="33" t="s">
        <v>239</v>
      </c>
      <c r="F20" s="33" t="s">
        <v>240</v>
      </c>
      <c r="G20" s="33" t="s">
        <v>237</v>
      </c>
      <c r="H20" s="33" t="s">
        <v>234</v>
      </c>
      <c r="I20" s="33" t="s">
        <v>236</v>
      </c>
      <c r="J20" s="33" t="s">
        <v>251</v>
      </c>
      <c r="K20" s="33" t="s">
        <v>233</v>
      </c>
      <c r="L20" s="33" t="s">
        <v>96</v>
      </c>
      <c r="M20" s="33" t="s">
        <v>232</v>
      </c>
      <c r="N20" s="33" t="s">
        <v>48</v>
      </c>
      <c r="O20" s="33" t="s">
        <v>527</v>
      </c>
      <c r="P20" s="33" t="s">
        <v>231</v>
      </c>
      <c r="Q20" s="48" t="s">
        <v>238</v>
      </c>
      <c r="R20" s="48" t="s">
        <v>515</v>
      </c>
      <c r="S20" s="48" t="s">
        <v>244</v>
      </c>
      <c r="T20" s="34" t="s">
        <v>243</v>
      </c>
      <c r="U20" s="126" t="s">
        <v>217</v>
      </c>
      <c r="V20" s="35">
        <f t="shared" si="2"/>
        <v>12</v>
      </c>
      <c r="W20" s="35">
        <f t="shared" si="3"/>
        <v>6</v>
      </c>
      <c r="X20" s="35">
        <v>20</v>
      </c>
      <c r="Y20" s="24">
        <f t="shared" si="1"/>
        <v>20.666666666666668</v>
      </c>
    </row>
    <row r="21" spans="2:25" ht="15" x14ac:dyDescent="0.25">
      <c r="B21" s="26" t="str">
        <f t="shared" si="0"/>
        <v xml:space="preserve">Carolina Panthers </v>
      </c>
      <c r="C21" s="47"/>
      <c r="D21" s="27" t="s">
        <v>225</v>
      </c>
      <c r="E21" s="28" t="s">
        <v>255</v>
      </c>
      <c r="F21" s="28" t="s">
        <v>98</v>
      </c>
      <c r="G21" s="28" t="s">
        <v>527</v>
      </c>
      <c r="H21" s="28" t="s">
        <v>261</v>
      </c>
      <c r="I21" s="28" t="s">
        <v>224</v>
      </c>
      <c r="J21" s="28" t="s">
        <v>227</v>
      </c>
      <c r="K21" s="28" t="s">
        <v>238</v>
      </c>
      <c r="L21" s="28" t="s">
        <v>231</v>
      </c>
      <c r="M21" s="28" t="s">
        <v>230</v>
      </c>
      <c r="N21" s="28" t="s">
        <v>49</v>
      </c>
      <c r="O21" s="28" t="s">
        <v>251</v>
      </c>
      <c r="P21" s="28" t="s">
        <v>174</v>
      </c>
      <c r="Q21" s="47" t="s">
        <v>233</v>
      </c>
      <c r="R21" s="47" t="s">
        <v>48</v>
      </c>
      <c r="S21" s="47" t="s">
        <v>54</v>
      </c>
      <c r="T21" s="29" t="s">
        <v>220</v>
      </c>
      <c r="U21" s="127" t="s">
        <v>239</v>
      </c>
      <c r="V21" s="36">
        <f t="shared" si="2"/>
        <v>4</v>
      </c>
      <c r="W21" s="36">
        <f t="shared" si="3"/>
        <v>2</v>
      </c>
      <c r="X21" s="36">
        <v>28</v>
      </c>
      <c r="Y21" s="24">
        <f t="shared" si="1"/>
        <v>25</v>
      </c>
    </row>
    <row r="22" spans="2:25" ht="15" x14ac:dyDescent="0.25">
      <c r="B22" s="31" t="str">
        <f t="shared" si="0"/>
        <v xml:space="preserve">Chicago Bears </v>
      </c>
      <c r="C22" s="48"/>
      <c r="D22" s="32" t="s">
        <v>236</v>
      </c>
      <c r="E22" s="33" t="s">
        <v>256</v>
      </c>
      <c r="F22" s="33" t="s">
        <v>232</v>
      </c>
      <c r="G22" s="33" t="s">
        <v>258</v>
      </c>
      <c r="H22" s="129" t="s">
        <v>54</v>
      </c>
      <c r="I22" s="33" t="s">
        <v>98</v>
      </c>
      <c r="J22" s="33" t="s">
        <v>260</v>
      </c>
      <c r="K22" s="33" t="s">
        <v>527</v>
      </c>
      <c r="L22" s="33" t="s">
        <v>247</v>
      </c>
      <c r="M22" s="33" t="s">
        <v>250</v>
      </c>
      <c r="N22" s="33" t="s">
        <v>237</v>
      </c>
      <c r="O22" s="33" t="s">
        <v>219</v>
      </c>
      <c r="P22" s="33" t="s">
        <v>224</v>
      </c>
      <c r="Q22" s="48" t="s">
        <v>214</v>
      </c>
      <c r="R22" s="48" t="s">
        <v>234</v>
      </c>
      <c r="S22" s="48" t="s">
        <v>235</v>
      </c>
      <c r="T22" s="34" t="s">
        <v>55</v>
      </c>
      <c r="U22" s="126" t="s">
        <v>249</v>
      </c>
      <c r="V22" s="35">
        <f t="shared" si="2"/>
        <v>8</v>
      </c>
      <c r="W22" s="35">
        <f t="shared" si="3"/>
        <v>12</v>
      </c>
      <c r="X22" s="35">
        <v>3</v>
      </c>
      <c r="Y22" s="24">
        <f t="shared" si="1"/>
        <v>17.666666666666668</v>
      </c>
    </row>
    <row r="23" spans="2:25" ht="15" x14ac:dyDescent="0.25">
      <c r="B23" s="26" t="str">
        <f t="shared" si="0"/>
        <v xml:space="preserve">Cincinnati Bengals </v>
      </c>
      <c r="C23" s="47"/>
      <c r="D23" s="27" t="s">
        <v>265</v>
      </c>
      <c r="E23" s="28" t="s">
        <v>245</v>
      </c>
      <c r="F23" s="28" t="s">
        <v>55</v>
      </c>
      <c r="G23" s="130" t="s">
        <v>234</v>
      </c>
      <c r="H23" s="28" t="s">
        <v>49</v>
      </c>
      <c r="I23" s="28" t="s">
        <v>255</v>
      </c>
      <c r="J23" s="28" t="s">
        <v>258</v>
      </c>
      <c r="K23" s="28" t="s">
        <v>48</v>
      </c>
      <c r="L23" s="28" t="s">
        <v>251</v>
      </c>
      <c r="M23" s="28" t="s">
        <v>248</v>
      </c>
      <c r="N23" s="28" t="s">
        <v>242</v>
      </c>
      <c r="O23" s="28" t="s">
        <v>527</v>
      </c>
      <c r="P23" s="28" t="s">
        <v>222</v>
      </c>
      <c r="Q23" s="47" t="s">
        <v>262</v>
      </c>
      <c r="R23" s="47" t="s">
        <v>232</v>
      </c>
      <c r="S23" s="47" t="s">
        <v>256</v>
      </c>
      <c r="T23" s="29" t="s">
        <v>237</v>
      </c>
      <c r="U23" s="127" t="s">
        <v>236</v>
      </c>
      <c r="V23" s="36">
        <f t="shared" si="2"/>
        <v>12</v>
      </c>
      <c r="W23" s="36">
        <f t="shared" si="3"/>
        <v>10</v>
      </c>
      <c r="X23" s="36">
        <v>6</v>
      </c>
      <c r="Y23" s="24">
        <f t="shared" si="1"/>
        <v>19.666666666666668</v>
      </c>
    </row>
    <row r="24" spans="2:25" ht="15" x14ac:dyDescent="0.25">
      <c r="B24" s="31" t="str">
        <f t="shared" si="0"/>
        <v xml:space="preserve">Cleveland Browns </v>
      </c>
      <c r="C24" s="48"/>
      <c r="D24" s="32" t="s">
        <v>244</v>
      </c>
      <c r="E24" s="33" t="s">
        <v>248</v>
      </c>
      <c r="F24" s="33" t="s">
        <v>224</v>
      </c>
      <c r="G24" s="33" t="s">
        <v>236</v>
      </c>
      <c r="H24" s="33" t="s">
        <v>217</v>
      </c>
      <c r="I24" s="33" t="s">
        <v>250</v>
      </c>
      <c r="J24" s="33" t="s">
        <v>247</v>
      </c>
      <c r="K24" s="33" t="s">
        <v>226</v>
      </c>
      <c r="L24" s="33" t="s">
        <v>237</v>
      </c>
      <c r="M24" s="33" t="s">
        <v>527</v>
      </c>
      <c r="N24" s="33" t="s">
        <v>241</v>
      </c>
      <c r="O24" s="33" t="s">
        <v>245</v>
      </c>
      <c r="P24" s="33" t="s">
        <v>498</v>
      </c>
      <c r="Q24" s="48" t="s">
        <v>243</v>
      </c>
      <c r="R24" s="48" t="s">
        <v>249</v>
      </c>
      <c r="S24" s="48" t="s">
        <v>240</v>
      </c>
      <c r="T24" s="34" t="s">
        <v>232</v>
      </c>
      <c r="U24" s="126" t="s">
        <v>242</v>
      </c>
      <c r="V24" s="35">
        <f t="shared" si="2"/>
        <v>10</v>
      </c>
      <c r="W24" s="35">
        <f t="shared" si="3"/>
        <v>31</v>
      </c>
      <c r="X24" s="35">
        <v>15</v>
      </c>
      <c r="Y24" s="24">
        <f t="shared" si="1"/>
        <v>9.6666666666666661</v>
      </c>
    </row>
    <row r="25" spans="2:25" ht="15" x14ac:dyDescent="0.25">
      <c r="B25" s="26" t="str">
        <f t="shared" si="0"/>
        <v xml:space="preserve">Dallas Cowboys </v>
      </c>
      <c r="C25" s="47"/>
      <c r="D25" s="27" t="s">
        <v>98</v>
      </c>
      <c r="E25" s="28" t="s">
        <v>226</v>
      </c>
      <c r="F25" s="28" t="s">
        <v>227</v>
      </c>
      <c r="G25" s="28" t="s">
        <v>222</v>
      </c>
      <c r="H25" s="28" t="s">
        <v>228</v>
      </c>
      <c r="I25" s="28" t="s">
        <v>254</v>
      </c>
      <c r="J25" s="28" t="s">
        <v>235</v>
      </c>
      <c r="K25" s="28" t="s">
        <v>258</v>
      </c>
      <c r="L25" s="28" t="s">
        <v>256</v>
      </c>
      <c r="M25" s="28" t="s">
        <v>233</v>
      </c>
      <c r="N25" s="28" t="s">
        <v>527</v>
      </c>
      <c r="O25" s="28" t="s">
        <v>252</v>
      </c>
      <c r="P25" s="28" t="s">
        <v>221</v>
      </c>
      <c r="Q25" s="47" t="s">
        <v>265</v>
      </c>
      <c r="R25" s="47" t="s">
        <v>55</v>
      </c>
      <c r="S25" s="47" t="s">
        <v>260</v>
      </c>
      <c r="T25" s="29" t="s">
        <v>257</v>
      </c>
      <c r="U25" s="127" t="s">
        <v>214</v>
      </c>
      <c r="V25" s="36">
        <f t="shared" si="2"/>
        <v>11</v>
      </c>
      <c r="W25" s="36">
        <f t="shared" si="3"/>
        <v>27</v>
      </c>
      <c r="X25" s="36">
        <v>16</v>
      </c>
      <c r="Y25" s="24">
        <f t="shared" si="1"/>
        <v>12</v>
      </c>
    </row>
    <row r="26" spans="2:25" ht="15" x14ac:dyDescent="0.25">
      <c r="B26" s="31" t="str">
        <f t="shared" si="0"/>
        <v xml:space="preserve">Denver Broncos </v>
      </c>
      <c r="C26" s="48"/>
      <c r="D26" s="32" t="s">
        <v>237</v>
      </c>
      <c r="E26" s="33" t="s">
        <v>252</v>
      </c>
      <c r="F26" s="33" t="s">
        <v>221</v>
      </c>
      <c r="G26" s="33" t="s">
        <v>257</v>
      </c>
      <c r="H26" s="33" t="s">
        <v>253</v>
      </c>
      <c r="I26" s="33" t="s">
        <v>498</v>
      </c>
      <c r="J26" s="33" t="s">
        <v>259</v>
      </c>
      <c r="K26" s="33" t="s">
        <v>254</v>
      </c>
      <c r="L26" s="33" t="s">
        <v>527</v>
      </c>
      <c r="M26" s="33" t="s">
        <v>222</v>
      </c>
      <c r="N26" s="33" t="s">
        <v>96</v>
      </c>
      <c r="O26" s="33" t="s">
        <v>243</v>
      </c>
      <c r="P26" s="33" t="s">
        <v>226</v>
      </c>
      <c r="Q26" s="48" t="s">
        <v>215</v>
      </c>
      <c r="R26" s="48" t="s">
        <v>47</v>
      </c>
      <c r="S26" s="48" t="s">
        <v>246</v>
      </c>
      <c r="T26" s="34" t="s">
        <v>264</v>
      </c>
      <c r="U26" s="126" t="s">
        <v>228</v>
      </c>
      <c r="V26" s="35">
        <f t="shared" si="2"/>
        <v>9</v>
      </c>
      <c r="W26" s="35">
        <f t="shared" si="3"/>
        <v>8</v>
      </c>
      <c r="X26" s="35">
        <v>2</v>
      </c>
      <c r="Y26" s="24">
        <f t="shared" si="1"/>
        <v>20</v>
      </c>
    </row>
    <row r="27" spans="2:25" ht="15" x14ac:dyDescent="0.25">
      <c r="B27" s="26" t="str">
        <f t="shared" si="0"/>
        <v xml:space="preserve">Detroit Lions </v>
      </c>
      <c r="C27" s="47"/>
      <c r="D27" s="27" t="s">
        <v>256</v>
      </c>
      <c r="E27" s="28" t="s">
        <v>261</v>
      </c>
      <c r="F27" s="28" t="s">
        <v>260</v>
      </c>
      <c r="G27" s="28" t="s">
        <v>249</v>
      </c>
      <c r="H27" s="28" t="s">
        <v>247</v>
      </c>
      <c r="I27" s="28" t="s">
        <v>234</v>
      </c>
      <c r="J27" s="28" t="s">
        <v>236</v>
      </c>
      <c r="K27" s="28" t="s">
        <v>214</v>
      </c>
      <c r="L27" s="130" t="s">
        <v>527</v>
      </c>
      <c r="M27" s="28" t="s">
        <v>265</v>
      </c>
      <c r="N27" s="28" t="s">
        <v>232</v>
      </c>
      <c r="O27" s="28" t="s">
        <v>174</v>
      </c>
      <c r="P27" s="28" t="s">
        <v>55</v>
      </c>
      <c r="Q27" s="47" t="s">
        <v>235</v>
      </c>
      <c r="R27" s="47" t="s">
        <v>237</v>
      </c>
      <c r="S27" s="47" t="s">
        <v>98</v>
      </c>
      <c r="T27" s="29" t="s">
        <v>224</v>
      </c>
      <c r="U27" s="127" t="s">
        <v>250</v>
      </c>
      <c r="V27" s="36">
        <f t="shared" si="2"/>
        <v>9</v>
      </c>
      <c r="W27" s="36">
        <f t="shared" si="3"/>
        <v>19</v>
      </c>
      <c r="X27" s="36">
        <v>26</v>
      </c>
      <c r="Y27" s="24">
        <f t="shared" si="1"/>
        <v>15</v>
      </c>
    </row>
    <row r="28" spans="2:25" ht="15" x14ac:dyDescent="0.25">
      <c r="B28" s="31" t="str">
        <f t="shared" si="0"/>
        <v xml:space="preserve">Green Bay Packers </v>
      </c>
      <c r="C28" s="48"/>
      <c r="D28" s="32" t="s">
        <v>230</v>
      </c>
      <c r="E28" s="33" t="s">
        <v>254</v>
      </c>
      <c r="F28" s="33" t="s">
        <v>241</v>
      </c>
      <c r="G28" s="33" t="s">
        <v>527</v>
      </c>
      <c r="H28" s="33" t="s">
        <v>250</v>
      </c>
      <c r="I28" s="33" t="s">
        <v>248</v>
      </c>
      <c r="J28" s="33" t="s">
        <v>242</v>
      </c>
      <c r="K28" s="33" t="s">
        <v>224</v>
      </c>
      <c r="L28" s="33" t="s">
        <v>249</v>
      </c>
      <c r="M28" s="33" t="s">
        <v>257</v>
      </c>
      <c r="N28" s="33" t="s">
        <v>252</v>
      </c>
      <c r="O28" s="33" t="s">
        <v>256</v>
      </c>
      <c r="P28" s="33" t="s">
        <v>258</v>
      </c>
      <c r="Q28" s="48" t="s">
        <v>231</v>
      </c>
      <c r="R28" s="48" t="s">
        <v>253</v>
      </c>
      <c r="S28" s="48" t="s">
        <v>245</v>
      </c>
      <c r="T28" s="34" t="s">
        <v>265</v>
      </c>
      <c r="U28" s="126" t="s">
        <v>55</v>
      </c>
      <c r="V28" s="35">
        <f t="shared" si="2"/>
        <v>4</v>
      </c>
      <c r="W28" s="35">
        <f t="shared" si="3"/>
        <v>16</v>
      </c>
      <c r="X28" s="35">
        <v>9</v>
      </c>
      <c r="Y28" s="24">
        <f t="shared" si="1"/>
        <v>15.666666666666666</v>
      </c>
    </row>
    <row r="29" spans="2:25" ht="15" x14ac:dyDescent="0.25">
      <c r="B29" s="26" t="str">
        <f t="shared" si="0"/>
        <v xml:space="preserve">Houston Texans </v>
      </c>
      <c r="C29" s="47"/>
      <c r="D29" s="27" t="s">
        <v>222</v>
      </c>
      <c r="E29" s="130" t="s">
        <v>215</v>
      </c>
      <c r="F29" s="28" t="s">
        <v>248</v>
      </c>
      <c r="G29" s="28" t="s">
        <v>225</v>
      </c>
      <c r="H29" s="28" t="s">
        <v>230</v>
      </c>
      <c r="I29" s="28" t="s">
        <v>227</v>
      </c>
      <c r="J29" s="28" t="s">
        <v>226</v>
      </c>
      <c r="K29" s="28" t="s">
        <v>527</v>
      </c>
      <c r="L29" s="28" t="s">
        <v>262</v>
      </c>
      <c r="M29" s="28" t="s">
        <v>261</v>
      </c>
      <c r="N29" s="28" t="s">
        <v>221</v>
      </c>
      <c r="O29" s="28" t="s">
        <v>498</v>
      </c>
      <c r="P29" s="28" t="s">
        <v>49</v>
      </c>
      <c r="Q29" s="47" t="s">
        <v>515</v>
      </c>
      <c r="R29" s="47" t="s">
        <v>259</v>
      </c>
      <c r="S29" s="47" t="s">
        <v>228</v>
      </c>
      <c r="T29" s="29" t="s">
        <v>263</v>
      </c>
      <c r="U29" s="127" t="s">
        <v>216</v>
      </c>
      <c r="V29" s="36">
        <f t="shared" si="2"/>
        <v>8</v>
      </c>
      <c r="W29" s="36">
        <f t="shared" si="3"/>
        <v>6</v>
      </c>
      <c r="X29" s="36">
        <v>7</v>
      </c>
      <c r="Y29" s="24">
        <f t="shared" si="1"/>
        <v>20.666666666666668</v>
      </c>
    </row>
    <row r="30" spans="2:25" ht="15" x14ac:dyDescent="0.25">
      <c r="B30" s="31" t="str">
        <f t="shared" si="0"/>
        <v xml:space="preserve">Indianapolis Colts </v>
      </c>
      <c r="C30" s="48"/>
      <c r="D30" s="32" t="s">
        <v>221</v>
      </c>
      <c r="E30" s="33" t="s">
        <v>244</v>
      </c>
      <c r="F30" s="33" t="s">
        <v>230</v>
      </c>
      <c r="G30" s="33" t="s">
        <v>515</v>
      </c>
      <c r="H30" s="33" t="s">
        <v>225</v>
      </c>
      <c r="I30" s="33" t="s">
        <v>222</v>
      </c>
      <c r="J30" s="33" t="s">
        <v>228</v>
      </c>
      <c r="K30" s="33" t="s">
        <v>527</v>
      </c>
      <c r="L30" s="33" t="s">
        <v>246</v>
      </c>
      <c r="M30" s="129" t="s">
        <v>227</v>
      </c>
      <c r="N30" s="33" t="s">
        <v>263</v>
      </c>
      <c r="O30" s="33" t="s">
        <v>261</v>
      </c>
      <c r="P30" s="33" t="s">
        <v>215</v>
      </c>
      <c r="Q30" s="48" t="s">
        <v>241</v>
      </c>
      <c r="R30" s="48" t="s">
        <v>216</v>
      </c>
      <c r="S30" s="48" t="s">
        <v>226</v>
      </c>
      <c r="T30" s="34" t="s">
        <v>498</v>
      </c>
      <c r="U30" s="126" t="s">
        <v>262</v>
      </c>
      <c r="V30" s="35">
        <f t="shared" si="2"/>
        <v>8</v>
      </c>
      <c r="W30" s="35">
        <f t="shared" si="3"/>
        <v>23</v>
      </c>
      <c r="X30" s="35">
        <v>29</v>
      </c>
      <c r="Y30" s="24">
        <f t="shared" si="1"/>
        <v>12.666666666666666</v>
      </c>
    </row>
    <row r="31" spans="2:25" ht="15" x14ac:dyDescent="0.25">
      <c r="B31" s="26" t="str">
        <f t="shared" si="0"/>
        <v xml:space="preserve">Jacksonville Jaguars </v>
      </c>
      <c r="C31" s="47"/>
      <c r="D31" s="27" t="s">
        <v>96</v>
      </c>
      <c r="E31" s="28" t="s">
        <v>264</v>
      </c>
      <c r="F31" s="28" t="s">
        <v>223</v>
      </c>
      <c r="G31" s="28" t="s">
        <v>262</v>
      </c>
      <c r="H31" s="28" t="s">
        <v>219</v>
      </c>
      <c r="I31" s="28" t="s">
        <v>266</v>
      </c>
      <c r="J31" s="28" t="s">
        <v>47</v>
      </c>
      <c r="K31" s="28" t="s">
        <v>45</v>
      </c>
      <c r="L31" s="28" t="s">
        <v>527</v>
      </c>
      <c r="M31" s="28" t="s">
        <v>263</v>
      </c>
      <c r="N31" s="28" t="s">
        <v>218</v>
      </c>
      <c r="O31" s="28" t="s">
        <v>246</v>
      </c>
      <c r="P31" s="28" t="s">
        <v>234</v>
      </c>
      <c r="Q31" s="47" t="s">
        <v>216</v>
      </c>
      <c r="R31" s="47" t="s">
        <v>217</v>
      </c>
      <c r="S31" s="47" t="s">
        <v>215</v>
      </c>
      <c r="T31" s="29" t="s">
        <v>259</v>
      </c>
      <c r="U31" s="127" t="s">
        <v>498</v>
      </c>
      <c r="V31" s="36">
        <f t="shared" si="2"/>
        <v>9</v>
      </c>
      <c r="W31" s="36">
        <f t="shared" si="3"/>
        <v>11</v>
      </c>
      <c r="X31" s="36">
        <v>31</v>
      </c>
      <c r="Y31" s="24">
        <f t="shared" si="1"/>
        <v>19</v>
      </c>
    </row>
    <row r="32" spans="2:25" ht="15" x14ac:dyDescent="0.25">
      <c r="B32" s="31" t="str">
        <f t="shared" si="0"/>
        <v xml:space="preserve">Kansas City Chiefs </v>
      </c>
      <c r="C32" s="48"/>
      <c r="D32" s="32" t="s">
        <v>515</v>
      </c>
      <c r="E32" s="33" t="s">
        <v>214</v>
      </c>
      <c r="F32" s="33" t="s">
        <v>235</v>
      </c>
      <c r="G32" s="33" t="s">
        <v>98</v>
      </c>
      <c r="H32" s="33" t="s">
        <v>263</v>
      </c>
      <c r="I32" s="33" t="s">
        <v>221</v>
      </c>
      <c r="J32" s="33" t="s">
        <v>216</v>
      </c>
      <c r="K32" s="33" t="s">
        <v>242</v>
      </c>
      <c r="L32" s="33" t="s">
        <v>255</v>
      </c>
      <c r="M32" s="33" t="s">
        <v>527</v>
      </c>
      <c r="N32" s="33" t="s">
        <v>266</v>
      </c>
      <c r="O32" s="33" t="s">
        <v>47</v>
      </c>
      <c r="P32" s="33" t="s">
        <v>228</v>
      </c>
      <c r="Q32" s="48" t="s">
        <v>260</v>
      </c>
      <c r="R32" s="48" t="s">
        <v>264</v>
      </c>
      <c r="S32" s="48" t="s">
        <v>262</v>
      </c>
      <c r="T32" s="34" t="s">
        <v>222</v>
      </c>
      <c r="U32" s="126" t="s">
        <v>96</v>
      </c>
      <c r="V32" s="35">
        <f t="shared" si="2"/>
        <v>10</v>
      </c>
      <c r="W32" s="35">
        <f t="shared" si="3"/>
        <v>1</v>
      </c>
      <c r="X32" s="35">
        <v>25</v>
      </c>
      <c r="Y32" s="24">
        <f t="shared" si="1"/>
        <v>28.333333333333332</v>
      </c>
    </row>
    <row r="33" spans="2:25" ht="15" x14ac:dyDescent="0.25">
      <c r="B33" s="26" t="str">
        <f t="shared" si="0"/>
        <v xml:space="preserve">Miami Dolphins </v>
      </c>
      <c r="C33" s="47"/>
      <c r="D33" s="27" t="s">
        <v>234</v>
      </c>
      <c r="E33" s="28" t="s">
        <v>259</v>
      </c>
      <c r="F33" s="28" t="s">
        <v>231</v>
      </c>
      <c r="G33" s="28" t="s">
        <v>233</v>
      </c>
      <c r="H33" s="28" t="s">
        <v>237</v>
      </c>
      <c r="I33" s="28" t="s">
        <v>527</v>
      </c>
      <c r="J33" s="28" t="s">
        <v>217</v>
      </c>
      <c r="K33" s="28" t="s">
        <v>243</v>
      </c>
      <c r="L33" s="28" t="s">
        <v>236</v>
      </c>
      <c r="M33" s="28" t="s">
        <v>238</v>
      </c>
      <c r="N33" s="28" t="s">
        <v>47</v>
      </c>
      <c r="O33" s="28" t="s">
        <v>239</v>
      </c>
      <c r="P33" s="28" t="s">
        <v>240</v>
      </c>
      <c r="Q33" s="47" t="s">
        <v>232</v>
      </c>
      <c r="R33" s="47" t="s">
        <v>49</v>
      </c>
      <c r="S33" s="47" t="s">
        <v>255</v>
      </c>
      <c r="T33" s="29" t="s">
        <v>48</v>
      </c>
      <c r="U33" s="127" t="s">
        <v>244</v>
      </c>
      <c r="V33" s="36">
        <f t="shared" si="2"/>
        <v>6</v>
      </c>
      <c r="W33" s="36">
        <f t="shared" si="3"/>
        <v>25</v>
      </c>
      <c r="X33" s="36">
        <v>17</v>
      </c>
      <c r="Y33" s="24">
        <f t="shared" si="1"/>
        <v>12.333333333333334</v>
      </c>
    </row>
    <row r="34" spans="2:25" ht="15" x14ac:dyDescent="0.25">
      <c r="B34" s="31" t="str">
        <f t="shared" si="0"/>
        <v xml:space="preserve">Minnesota Vikings </v>
      </c>
      <c r="C34" s="48"/>
      <c r="D34" s="32" t="s">
        <v>258</v>
      </c>
      <c r="E34" s="33" t="s">
        <v>265</v>
      </c>
      <c r="F34" s="33" t="s">
        <v>242</v>
      </c>
      <c r="G34" s="33" t="s">
        <v>245</v>
      </c>
      <c r="H34" s="33" t="s">
        <v>527</v>
      </c>
      <c r="I34" s="33" t="s">
        <v>239</v>
      </c>
      <c r="J34" s="33" t="s">
        <v>252</v>
      </c>
      <c r="K34" s="33" t="s">
        <v>55</v>
      </c>
      <c r="L34" s="33" t="s">
        <v>253</v>
      </c>
      <c r="M34" s="33" t="s">
        <v>254</v>
      </c>
      <c r="N34" s="33" t="s">
        <v>223</v>
      </c>
      <c r="O34" s="33" t="s">
        <v>247</v>
      </c>
      <c r="P34" s="33" t="s">
        <v>249</v>
      </c>
      <c r="Q34" s="48" t="s">
        <v>248</v>
      </c>
      <c r="R34" s="48" t="s">
        <v>257</v>
      </c>
      <c r="S34" s="48" t="s">
        <v>241</v>
      </c>
      <c r="T34" s="34" t="s">
        <v>250</v>
      </c>
      <c r="U34" s="126" t="s">
        <v>256</v>
      </c>
      <c r="V34" s="35">
        <f t="shared" si="2"/>
        <v>5</v>
      </c>
      <c r="W34" s="35">
        <f t="shared" si="3"/>
        <v>23</v>
      </c>
      <c r="X34" s="35">
        <v>18</v>
      </c>
      <c r="Y34" s="24">
        <f t="shared" si="1"/>
        <v>12.666666666666666</v>
      </c>
    </row>
    <row r="35" spans="2:25" ht="15" x14ac:dyDescent="0.25">
      <c r="B35" s="26" t="str">
        <f t="shared" si="0"/>
        <v xml:space="preserve">New England Patriots </v>
      </c>
      <c r="C35" s="47"/>
      <c r="D35" s="27" t="s">
        <v>255</v>
      </c>
      <c r="E35" s="28" t="s">
        <v>48</v>
      </c>
      <c r="F35" s="28" t="s">
        <v>174</v>
      </c>
      <c r="G35" s="28" t="s">
        <v>220</v>
      </c>
      <c r="H35" s="28" t="s">
        <v>241</v>
      </c>
      <c r="I35" s="28" t="s">
        <v>54</v>
      </c>
      <c r="J35" s="28" t="s">
        <v>240</v>
      </c>
      <c r="K35" s="28" t="s">
        <v>244</v>
      </c>
      <c r="L35" s="28" t="s">
        <v>245</v>
      </c>
      <c r="M35" s="28" t="s">
        <v>527</v>
      </c>
      <c r="N35" s="28" t="s">
        <v>229</v>
      </c>
      <c r="O35" s="28" t="s">
        <v>228</v>
      </c>
      <c r="P35" s="28" t="s">
        <v>246</v>
      </c>
      <c r="Q35" s="47" t="s">
        <v>242</v>
      </c>
      <c r="R35" s="47" t="s">
        <v>251</v>
      </c>
      <c r="S35" s="131" t="s">
        <v>248</v>
      </c>
      <c r="T35" s="29" t="s">
        <v>217</v>
      </c>
      <c r="U35" s="127" t="s">
        <v>49</v>
      </c>
      <c r="V35" s="36">
        <f t="shared" si="2"/>
        <v>10</v>
      </c>
      <c r="W35" s="36">
        <f t="shared" si="3"/>
        <v>21</v>
      </c>
      <c r="X35" s="36">
        <v>5</v>
      </c>
      <c r="Y35" s="24">
        <f t="shared" si="1"/>
        <v>14</v>
      </c>
    </row>
    <row r="36" spans="2:25" ht="15" x14ac:dyDescent="0.25">
      <c r="B36" s="31" t="str">
        <f t="shared" si="0"/>
        <v xml:space="preserve">New Orleans Saints </v>
      </c>
      <c r="C36" s="48"/>
      <c r="D36" s="32" t="s">
        <v>231</v>
      </c>
      <c r="E36" s="33" t="s">
        <v>238</v>
      </c>
      <c r="F36" s="33" t="s">
        <v>218</v>
      </c>
      <c r="G36" s="33" t="s">
        <v>244</v>
      </c>
      <c r="H36" s="33" t="s">
        <v>265</v>
      </c>
      <c r="I36" s="33" t="s">
        <v>243</v>
      </c>
      <c r="J36" s="33" t="s">
        <v>527</v>
      </c>
      <c r="K36" s="33" t="s">
        <v>217</v>
      </c>
      <c r="L36" s="33" t="s">
        <v>240</v>
      </c>
      <c r="M36" s="33" t="s">
        <v>214</v>
      </c>
      <c r="N36" s="33" t="s">
        <v>45</v>
      </c>
      <c r="O36" s="33" t="s">
        <v>220</v>
      </c>
      <c r="P36" s="33" t="s">
        <v>223</v>
      </c>
      <c r="Q36" s="48" t="s">
        <v>239</v>
      </c>
      <c r="R36" s="48" t="s">
        <v>219</v>
      </c>
      <c r="S36" s="48" t="s">
        <v>229</v>
      </c>
      <c r="T36" s="34" t="s">
        <v>174</v>
      </c>
      <c r="U36" s="126" t="s">
        <v>54</v>
      </c>
      <c r="V36" s="35">
        <f t="shared" si="2"/>
        <v>7</v>
      </c>
      <c r="W36" s="35">
        <f t="shared" si="3"/>
        <v>5</v>
      </c>
      <c r="X36" s="35">
        <v>27</v>
      </c>
      <c r="Y36" s="24">
        <f t="shared" si="1"/>
        <v>21.333333333333332</v>
      </c>
    </row>
    <row r="37" spans="2:25" ht="15" x14ac:dyDescent="0.25">
      <c r="B37" s="26" t="str">
        <f t="shared" si="0"/>
        <v xml:space="preserve">New York Giants </v>
      </c>
      <c r="C37" s="47"/>
      <c r="D37" s="27" t="s">
        <v>253</v>
      </c>
      <c r="E37" s="28" t="s">
        <v>228</v>
      </c>
      <c r="F37" s="28" t="s">
        <v>229</v>
      </c>
      <c r="G37" s="28" t="s">
        <v>226</v>
      </c>
      <c r="H37" s="28" t="s">
        <v>257</v>
      </c>
      <c r="I37" s="28" t="s">
        <v>265</v>
      </c>
      <c r="J37" s="28" t="s">
        <v>256</v>
      </c>
      <c r="K37" s="28" t="s">
        <v>235</v>
      </c>
      <c r="L37" s="28" t="s">
        <v>527</v>
      </c>
      <c r="M37" s="28" t="s">
        <v>221</v>
      </c>
      <c r="N37" s="28" t="s">
        <v>55</v>
      </c>
      <c r="O37" s="28" t="s">
        <v>214</v>
      </c>
      <c r="P37" s="28" t="s">
        <v>260</v>
      </c>
      <c r="Q37" s="47" t="s">
        <v>222</v>
      </c>
      <c r="R37" s="47" t="s">
        <v>225</v>
      </c>
      <c r="S37" s="47" t="s">
        <v>258</v>
      </c>
      <c r="T37" s="29" t="s">
        <v>254</v>
      </c>
      <c r="U37" s="127" t="s">
        <v>98</v>
      </c>
      <c r="V37" s="36">
        <f t="shared" si="2"/>
        <v>9</v>
      </c>
      <c r="W37" s="36">
        <f t="shared" si="3"/>
        <v>14</v>
      </c>
      <c r="X37" s="36">
        <v>13</v>
      </c>
      <c r="Y37" s="24">
        <f t="shared" si="1"/>
        <v>16.666666666666668</v>
      </c>
    </row>
    <row r="38" spans="2:25" ht="15" x14ac:dyDescent="0.25">
      <c r="B38" s="31" t="str">
        <f t="shared" si="0"/>
        <v xml:space="preserve">New York Jets </v>
      </c>
      <c r="C38" s="48"/>
      <c r="D38" s="32" t="s">
        <v>174</v>
      </c>
      <c r="E38" s="33" t="s">
        <v>243</v>
      </c>
      <c r="F38" s="33" t="s">
        <v>217</v>
      </c>
      <c r="G38" s="33" t="s">
        <v>263</v>
      </c>
      <c r="H38" s="33" t="s">
        <v>220</v>
      </c>
      <c r="I38" s="33" t="s">
        <v>245</v>
      </c>
      <c r="J38" s="33" t="s">
        <v>49</v>
      </c>
      <c r="K38" s="33" t="s">
        <v>241</v>
      </c>
      <c r="L38" s="33" t="s">
        <v>54</v>
      </c>
      <c r="M38" s="33" t="s">
        <v>527</v>
      </c>
      <c r="N38" s="33" t="s">
        <v>255</v>
      </c>
      <c r="O38" s="33" t="s">
        <v>248</v>
      </c>
      <c r="P38" s="33" t="s">
        <v>244</v>
      </c>
      <c r="Q38" s="132" t="s">
        <v>221</v>
      </c>
      <c r="R38" s="48" t="s">
        <v>229</v>
      </c>
      <c r="S38" s="48" t="s">
        <v>242</v>
      </c>
      <c r="T38" s="34" t="s">
        <v>251</v>
      </c>
      <c r="U38" s="126" t="s">
        <v>48</v>
      </c>
      <c r="V38" s="35">
        <f t="shared" si="2"/>
        <v>10</v>
      </c>
      <c r="W38" s="35">
        <f t="shared" si="3"/>
        <v>2</v>
      </c>
      <c r="X38" s="35">
        <v>21</v>
      </c>
      <c r="Y38" s="24">
        <f t="shared" si="1"/>
        <v>25</v>
      </c>
    </row>
    <row r="39" spans="2:25" ht="15" x14ac:dyDescent="0.25">
      <c r="B39" s="26" t="str">
        <f t="shared" si="0"/>
        <v xml:space="preserve">Oakland Raiders </v>
      </c>
      <c r="C39" s="47"/>
      <c r="D39" s="27" t="s">
        <v>259</v>
      </c>
      <c r="E39" s="28" t="s">
        <v>498</v>
      </c>
      <c r="F39" s="28" t="s">
        <v>266</v>
      </c>
      <c r="G39" s="28" t="s">
        <v>254</v>
      </c>
      <c r="H39" s="28" t="s">
        <v>47</v>
      </c>
      <c r="I39" s="28" t="s">
        <v>226</v>
      </c>
      <c r="J39" s="28" t="s">
        <v>527</v>
      </c>
      <c r="K39" s="28" t="s">
        <v>245</v>
      </c>
      <c r="L39" s="28" t="s">
        <v>257</v>
      </c>
      <c r="M39" s="28" t="s">
        <v>252</v>
      </c>
      <c r="N39" s="28" t="s">
        <v>246</v>
      </c>
      <c r="O39" s="28" t="s">
        <v>215</v>
      </c>
      <c r="P39" s="28" t="s">
        <v>253</v>
      </c>
      <c r="Q39" s="47" t="s">
        <v>240</v>
      </c>
      <c r="R39" s="47" t="s">
        <v>96</v>
      </c>
      <c r="S39" s="47" t="s">
        <v>222</v>
      </c>
      <c r="T39" s="29" t="s">
        <v>228</v>
      </c>
      <c r="U39" s="127" t="s">
        <v>221</v>
      </c>
      <c r="V39" s="36">
        <f t="shared" si="2"/>
        <v>7</v>
      </c>
      <c r="W39" s="36">
        <f t="shared" si="3"/>
        <v>4</v>
      </c>
      <c r="X39" s="36">
        <v>32</v>
      </c>
      <c r="Y39" s="24">
        <f t="shared" si="1"/>
        <v>23</v>
      </c>
    </row>
    <row r="40" spans="2:25" ht="15" x14ac:dyDescent="0.25">
      <c r="B40" s="31" t="str">
        <f t="shared" si="0"/>
        <v xml:space="preserve">Philadelphia Eagles </v>
      </c>
      <c r="C40" s="48"/>
      <c r="D40" s="32" t="s">
        <v>260</v>
      </c>
      <c r="E40" s="33" t="s">
        <v>47</v>
      </c>
      <c r="F40" s="33" t="s">
        <v>96</v>
      </c>
      <c r="G40" s="33" t="s">
        <v>266</v>
      </c>
      <c r="H40" s="33" t="s">
        <v>252</v>
      </c>
      <c r="I40" s="33" t="s">
        <v>238</v>
      </c>
      <c r="J40" s="33" t="s">
        <v>214</v>
      </c>
      <c r="K40" s="33" t="s">
        <v>98</v>
      </c>
      <c r="L40" s="33" t="s">
        <v>264</v>
      </c>
      <c r="M40" s="33" t="s">
        <v>247</v>
      </c>
      <c r="N40" s="33" t="s">
        <v>254</v>
      </c>
      <c r="O40" s="33" t="s">
        <v>527</v>
      </c>
      <c r="P40" s="33" t="s">
        <v>218</v>
      </c>
      <c r="Q40" s="48" t="s">
        <v>250</v>
      </c>
      <c r="R40" s="48" t="s">
        <v>224</v>
      </c>
      <c r="S40" s="48" t="s">
        <v>249</v>
      </c>
      <c r="T40" s="34" t="s">
        <v>253</v>
      </c>
      <c r="U40" s="126" t="s">
        <v>257</v>
      </c>
      <c r="V40" s="35">
        <f t="shared" si="2"/>
        <v>12</v>
      </c>
      <c r="W40" s="35">
        <f t="shared" si="3"/>
        <v>16</v>
      </c>
      <c r="X40" s="35">
        <v>22</v>
      </c>
      <c r="Y40" s="24">
        <f t="shared" si="1"/>
        <v>15.666666666666666</v>
      </c>
    </row>
    <row r="41" spans="2:25" ht="15" x14ac:dyDescent="0.25">
      <c r="B41" s="26" t="str">
        <f t="shared" si="0"/>
        <v xml:space="preserve">Pittsburgh Steelers </v>
      </c>
      <c r="C41" s="47"/>
      <c r="D41" s="27" t="s">
        <v>215</v>
      </c>
      <c r="E41" s="28" t="s">
        <v>241</v>
      </c>
      <c r="F41" s="28" t="s">
        <v>249</v>
      </c>
      <c r="G41" s="28" t="s">
        <v>224</v>
      </c>
      <c r="H41" s="28" t="s">
        <v>527</v>
      </c>
      <c r="I41" s="28" t="s">
        <v>240</v>
      </c>
      <c r="J41" s="28" t="s">
        <v>237</v>
      </c>
      <c r="K41" s="28" t="s">
        <v>264</v>
      </c>
      <c r="L41" s="28" t="s">
        <v>243</v>
      </c>
      <c r="M41" s="28" t="s">
        <v>217</v>
      </c>
      <c r="N41" s="28" t="s">
        <v>250</v>
      </c>
      <c r="O41" s="28" t="s">
        <v>234</v>
      </c>
      <c r="P41" s="28" t="s">
        <v>248</v>
      </c>
      <c r="Q41" s="47" t="s">
        <v>244</v>
      </c>
      <c r="R41" s="47" t="s">
        <v>236</v>
      </c>
      <c r="S41" s="47" t="s">
        <v>247</v>
      </c>
      <c r="T41" s="29" t="s">
        <v>242</v>
      </c>
      <c r="U41" s="127" t="s">
        <v>245</v>
      </c>
      <c r="V41" s="36">
        <f t="shared" si="2"/>
        <v>5</v>
      </c>
      <c r="W41" s="36">
        <f t="shared" si="3"/>
        <v>29</v>
      </c>
      <c r="X41" s="36">
        <v>12</v>
      </c>
      <c r="Y41" s="24">
        <f t="shared" si="1"/>
        <v>10.666666666666666</v>
      </c>
    </row>
    <row r="42" spans="2:25" ht="15" x14ac:dyDescent="0.25">
      <c r="B42" s="31" t="str">
        <f t="shared" si="0"/>
        <v xml:space="preserve">San Diego Chargers </v>
      </c>
      <c r="C42" s="48"/>
      <c r="D42" s="32" t="s">
        <v>216</v>
      </c>
      <c r="E42" s="33" t="s">
        <v>235</v>
      </c>
      <c r="F42" s="33" t="s">
        <v>263</v>
      </c>
      <c r="G42" s="33" t="s">
        <v>214</v>
      </c>
      <c r="H42" s="33" t="s">
        <v>264</v>
      </c>
      <c r="I42" s="33" t="s">
        <v>262</v>
      </c>
      <c r="J42" s="33" t="s">
        <v>515</v>
      </c>
      <c r="K42" s="33" t="s">
        <v>527</v>
      </c>
      <c r="L42" s="33" t="s">
        <v>260</v>
      </c>
      <c r="M42" s="33" t="s">
        <v>228</v>
      </c>
      <c r="N42" s="33" t="s">
        <v>251</v>
      </c>
      <c r="O42" s="33" t="s">
        <v>226</v>
      </c>
      <c r="P42" s="33" t="s">
        <v>236</v>
      </c>
      <c r="Q42" s="48" t="s">
        <v>98</v>
      </c>
      <c r="R42" s="48" t="s">
        <v>266</v>
      </c>
      <c r="S42" s="48" t="s">
        <v>221</v>
      </c>
      <c r="T42" s="34" t="s">
        <v>96</v>
      </c>
      <c r="U42" s="126" t="s">
        <v>47</v>
      </c>
      <c r="V42" s="35">
        <f t="shared" si="2"/>
        <v>8</v>
      </c>
      <c r="W42" s="35">
        <f t="shared" si="3"/>
        <v>16</v>
      </c>
      <c r="X42" s="35">
        <v>23</v>
      </c>
      <c r="Y42" s="24">
        <f t="shared" si="1"/>
        <v>15.666666666666666</v>
      </c>
    </row>
    <row r="43" spans="2:25" ht="15" x14ac:dyDescent="0.25">
      <c r="B43" s="26" t="str">
        <f t="shared" si="0"/>
        <v xml:space="preserve">Seattle Seahawks </v>
      </c>
      <c r="C43" s="47"/>
      <c r="D43" s="27" t="s">
        <v>229</v>
      </c>
      <c r="E43" s="28" t="s">
        <v>45</v>
      </c>
      <c r="F43" s="28" t="s">
        <v>498</v>
      </c>
      <c r="G43" s="28" t="s">
        <v>246</v>
      </c>
      <c r="H43" s="28" t="s">
        <v>259</v>
      </c>
      <c r="I43" s="28" t="s">
        <v>215</v>
      </c>
      <c r="J43" s="28" t="s">
        <v>261</v>
      </c>
      <c r="K43" s="28" t="s">
        <v>219</v>
      </c>
      <c r="L43" s="28" t="s">
        <v>174</v>
      </c>
      <c r="M43" s="28" t="s">
        <v>220</v>
      </c>
      <c r="N43" s="28" t="s">
        <v>256</v>
      </c>
      <c r="O43" s="28" t="s">
        <v>527</v>
      </c>
      <c r="P43" s="28" t="s">
        <v>54</v>
      </c>
      <c r="Q43" s="47" t="s">
        <v>230</v>
      </c>
      <c r="R43" s="47" t="s">
        <v>252</v>
      </c>
      <c r="S43" s="47" t="s">
        <v>218</v>
      </c>
      <c r="T43" s="29" t="s">
        <v>227</v>
      </c>
      <c r="U43" s="127" t="s">
        <v>225</v>
      </c>
      <c r="V43" s="36">
        <f t="shared" si="2"/>
        <v>12</v>
      </c>
      <c r="W43" s="36">
        <f t="shared" si="3"/>
        <v>32</v>
      </c>
      <c r="X43" s="36">
        <v>1</v>
      </c>
      <c r="Y43" s="24">
        <f t="shared" si="1"/>
        <v>9.3333333333333339</v>
      </c>
    </row>
    <row r="44" spans="2:25" ht="15" x14ac:dyDescent="0.25">
      <c r="B44" s="31" t="str">
        <f t="shared" si="0"/>
        <v xml:space="preserve">San Francisco 49ers </v>
      </c>
      <c r="C44" s="48"/>
      <c r="D44" s="32" t="s">
        <v>55</v>
      </c>
      <c r="E44" s="33" t="s">
        <v>223</v>
      </c>
      <c r="F44" s="33" t="s">
        <v>262</v>
      </c>
      <c r="G44" s="33" t="s">
        <v>219</v>
      </c>
      <c r="H44" s="33" t="s">
        <v>216</v>
      </c>
      <c r="I44" s="33" t="s">
        <v>218</v>
      </c>
      <c r="J44" s="33" t="s">
        <v>263</v>
      </c>
      <c r="K44" s="33" t="s">
        <v>515</v>
      </c>
      <c r="L44" s="33" t="s">
        <v>527</v>
      </c>
      <c r="M44" s="33" t="s">
        <v>239</v>
      </c>
      <c r="N44" s="33" t="s">
        <v>233</v>
      </c>
      <c r="O44" s="33" t="s">
        <v>260</v>
      </c>
      <c r="P44" s="33" t="s">
        <v>227</v>
      </c>
      <c r="Q44" s="48" t="s">
        <v>225</v>
      </c>
      <c r="R44" s="48" t="s">
        <v>238</v>
      </c>
      <c r="S44" s="48" t="s">
        <v>231</v>
      </c>
      <c r="T44" s="34" t="s">
        <v>261</v>
      </c>
      <c r="U44" s="126" t="s">
        <v>45</v>
      </c>
      <c r="V44" s="35">
        <f t="shared" si="2"/>
        <v>9</v>
      </c>
      <c r="W44" s="35">
        <f t="shared" si="3"/>
        <v>28</v>
      </c>
      <c r="X44" s="35">
        <v>4</v>
      </c>
      <c r="Y44" s="24">
        <f t="shared" si="1"/>
        <v>11.333333333333334</v>
      </c>
    </row>
    <row r="45" spans="2:25" ht="15" x14ac:dyDescent="0.25">
      <c r="B45" s="26" t="str">
        <f t="shared" si="0"/>
        <v xml:space="preserve">St. Louis Rams </v>
      </c>
      <c r="C45" s="47"/>
      <c r="D45" s="27" t="s">
        <v>218</v>
      </c>
      <c r="E45" s="28" t="s">
        <v>220</v>
      </c>
      <c r="F45" s="28" t="s">
        <v>253</v>
      </c>
      <c r="G45" s="28" t="s">
        <v>45</v>
      </c>
      <c r="H45" s="28" t="s">
        <v>498</v>
      </c>
      <c r="I45" s="28" t="s">
        <v>246</v>
      </c>
      <c r="J45" s="28" t="s">
        <v>229</v>
      </c>
      <c r="K45" s="28" t="s">
        <v>225</v>
      </c>
      <c r="L45" s="28" t="s">
        <v>215</v>
      </c>
      <c r="M45" s="28" t="s">
        <v>259</v>
      </c>
      <c r="N45" s="28" t="s">
        <v>527</v>
      </c>
      <c r="O45" s="28" t="s">
        <v>249</v>
      </c>
      <c r="P45" s="28" t="s">
        <v>230</v>
      </c>
      <c r="Q45" s="47" t="s">
        <v>261</v>
      </c>
      <c r="R45" s="47" t="s">
        <v>54</v>
      </c>
      <c r="S45" s="47" t="s">
        <v>174</v>
      </c>
      <c r="T45" s="29" t="s">
        <v>223</v>
      </c>
      <c r="U45" s="127" t="s">
        <v>227</v>
      </c>
      <c r="V45" s="36">
        <f t="shared" si="2"/>
        <v>11</v>
      </c>
      <c r="W45" s="36">
        <f t="shared" si="3"/>
        <v>13</v>
      </c>
      <c r="X45" s="36">
        <v>8</v>
      </c>
      <c r="Y45" s="24">
        <f t="shared" si="1"/>
        <v>17.333333333333332</v>
      </c>
    </row>
    <row r="46" spans="2:25" ht="15" x14ac:dyDescent="0.25">
      <c r="B46" s="31" t="str">
        <f t="shared" si="0"/>
        <v xml:space="preserve">Tampa Bay Buccaneers </v>
      </c>
      <c r="C46" s="48"/>
      <c r="D46" s="32" t="s">
        <v>240</v>
      </c>
      <c r="E46" s="33" t="s">
        <v>54</v>
      </c>
      <c r="F46" s="33" t="s">
        <v>243</v>
      </c>
      <c r="G46" s="33" t="s">
        <v>218</v>
      </c>
      <c r="H46" s="33" t="s">
        <v>527</v>
      </c>
      <c r="I46" s="33" t="s">
        <v>257</v>
      </c>
      <c r="J46" s="33" t="s">
        <v>220</v>
      </c>
      <c r="K46" s="33" t="s">
        <v>239</v>
      </c>
      <c r="L46" s="33" t="s">
        <v>223</v>
      </c>
      <c r="M46" s="33" t="s">
        <v>244</v>
      </c>
      <c r="N46" s="33" t="s">
        <v>231</v>
      </c>
      <c r="O46" s="33" t="s">
        <v>258</v>
      </c>
      <c r="P46" s="33" t="s">
        <v>229</v>
      </c>
      <c r="Q46" s="48" t="s">
        <v>217</v>
      </c>
      <c r="R46" s="48" t="s">
        <v>45</v>
      </c>
      <c r="S46" s="48" t="s">
        <v>219</v>
      </c>
      <c r="T46" s="34" t="s">
        <v>233</v>
      </c>
      <c r="U46" s="126" t="s">
        <v>174</v>
      </c>
      <c r="V46" s="35">
        <f t="shared" si="2"/>
        <v>5</v>
      </c>
      <c r="W46" s="35">
        <f t="shared" si="3"/>
        <v>29</v>
      </c>
      <c r="X46" s="35">
        <v>14</v>
      </c>
      <c r="Y46" s="24">
        <f t="shared" si="1"/>
        <v>10.666666666666666</v>
      </c>
    </row>
    <row r="47" spans="2:25" ht="15" x14ac:dyDescent="0.25">
      <c r="B47" s="26" t="str">
        <f t="shared" si="0"/>
        <v xml:space="preserve">Tennessee Titans </v>
      </c>
      <c r="C47" s="47"/>
      <c r="D47" s="27" t="s">
        <v>232</v>
      </c>
      <c r="E47" s="28" t="s">
        <v>246</v>
      </c>
      <c r="F47" s="28" t="s">
        <v>47</v>
      </c>
      <c r="G47" s="28" t="s">
        <v>48</v>
      </c>
      <c r="H47" s="28" t="s">
        <v>96</v>
      </c>
      <c r="I47" s="28" t="s">
        <v>223</v>
      </c>
      <c r="J47" s="28" t="s">
        <v>45</v>
      </c>
      <c r="K47" s="28" t="s">
        <v>527</v>
      </c>
      <c r="L47" s="28" t="s">
        <v>219</v>
      </c>
      <c r="M47" s="28" t="s">
        <v>498</v>
      </c>
      <c r="N47" s="28" t="s">
        <v>262</v>
      </c>
      <c r="O47" s="130" t="s">
        <v>264</v>
      </c>
      <c r="P47" s="28" t="s">
        <v>259</v>
      </c>
      <c r="Q47" s="47" t="s">
        <v>266</v>
      </c>
      <c r="R47" s="47" t="s">
        <v>218</v>
      </c>
      <c r="S47" s="47" t="s">
        <v>515</v>
      </c>
      <c r="T47" s="29" t="s">
        <v>216</v>
      </c>
      <c r="U47" s="127" t="s">
        <v>215</v>
      </c>
      <c r="V47" s="36">
        <f t="shared" si="2"/>
        <v>8</v>
      </c>
      <c r="W47" s="36">
        <f t="shared" si="3"/>
        <v>20</v>
      </c>
      <c r="X47" s="36">
        <v>30</v>
      </c>
      <c r="Y47" s="24">
        <f t="shared" si="1"/>
        <v>14.666666666666666</v>
      </c>
    </row>
    <row r="48" spans="2:25" ht="15.75" thickBot="1" x14ac:dyDescent="0.3">
      <c r="B48" s="51" t="str">
        <f t="shared" si="0"/>
        <v xml:space="preserve">Washington Redskins </v>
      </c>
      <c r="C48" s="52"/>
      <c r="D48" s="37" t="s">
        <v>257</v>
      </c>
      <c r="E48" s="38" t="s">
        <v>247</v>
      </c>
      <c r="F48" s="38" t="s">
        <v>250</v>
      </c>
      <c r="G48" s="38" t="s">
        <v>264</v>
      </c>
      <c r="H48" s="38" t="s">
        <v>527</v>
      </c>
      <c r="I48" s="38" t="s">
        <v>253</v>
      </c>
      <c r="J48" s="38" t="s">
        <v>249</v>
      </c>
      <c r="K48" s="38" t="s">
        <v>266</v>
      </c>
      <c r="L48" s="38" t="s">
        <v>47</v>
      </c>
      <c r="M48" s="38" t="s">
        <v>224</v>
      </c>
      <c r="N48" s="38" t="s">
        <v>235</v>
      </c>
      <c r="O48" s="38" t="s">
        <v>45</v>
      </c>
      <c r="P48" s="38" t="s">
        <v>98</v>
      </c>
      <c r="Q48" s="49" t="s">
        <v>96</v>
      </c>
      <c r="R48" s="49" t="s">
        <v>220</v>
      </c>
      <c r="S48" s="49" t="s">
        <v>214</v>
      </c>
      <c r="T48" s="39" t="s">
        <v>252</v>
      </c>
      <c r="U48" s="128" t="s">
        <v>254</v>
      </c>
      <c r="V48" s="40">
        <f t="shared" si="2"/>
        <v>5</v>
      </c>
      <c r="W48" s="40">
        <f t="shared" si="3"/>
        <v>8</v>
      </c>
      <c r="X48" s="40">
        <v>24</v>
      </c>
      <c r="Y48" s="25">
        <f t="shared" si="1"/>
        <v>20</v>
      </c>
    </row>
    <row r="49" spans="2:4" ht="4.5" customHeight="1" thickTop="1" x14ac:dyDescent="0.2"/>
    <row r="50" spans="2:4" x14ac:dyDescent="0.2">
      <c r="B50" s="50" t="s">
        <v>389</v>
      </c>
      <c r="D50" s="50"/>
    </row>
    <row r="51" spans="2:4" x14ac:dyDescent="0.2">
      <c r="B51" s="50" t="s">
        <v>388</v>
      </c>
      <c r="D51" s="50"/>
    </row>
  </sheetData>
  <phoneticPr fontId="2" type="noConversion"/>
  <conditionalFormatting sqref="D17:S48">
    <cfRule type="cellIs" dxfId="1" priority="3" stopIfTrue="1" operator="equal">
      <formula>"BYE"</formula>
    </cfRule>
  </conditionalFormatting>
  <conditionalFormatting sqref="W17:W4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7:X4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X1" r:id="rId1" display="http://www.fantasycube.com/"/>
  </hyperlinks>
  <pageMargins left="0.75" right="0.75" top="1" bottom="1" header="0.5" footer="0.5"/>
  <pageSetup scale="65" orientation="landscape" r:id="rId2"/>
  <headerFooter alignWithMargins="0">
    <oddFooter>&amp;L&amp;"Verdana,Regular"&amp;8(c) theExcelNinja.com. Free for personal use.&amp;R&amp;"Verdana,Regular"&amp;8[&amp;A]  Page &amp;P of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23"/>
  </sheetPr>
  <dimension ref="A1:J38"/>
  <sheetViews>
    <sheetView workbookViewId="0">
      <selection activeCell="B23" sqref="B23"/>
    </sheetView>
  </sheetViews>
  <sheetFormatPr defaultRowHeight="12.75" x14ac:dyDescent="0.2"/>
  <cols>
    <col min="1" max="1" width="3" style="8" customWidth="1"/>
    <col min="2" max="2" width="9.5703125" style="8" customWidth="1"/>
    <col min="3" max="3" width="21.85546875" style="8" bestFit="1" customWidth="1"/>
    <col min="4" max="8" width="9.140625" style="8"/>
    <col min="9" max="9" width="17.28515625" style="8" customWidth="1"/>
    <col min="10" max="10" width="49" style="8" customWidth="1"/>
    <col min="11" max="16384" width="9.140625" style="8"/>
  </cols>
  <sheetData>
    <row r="1" spans="1:10" ht="21" x14ac:dyDescent="0.2">
      <c r="A1" s="1" t="s">
        <v>383</v>
      </c>
      <c r="B1" s="19"/>
      <c r="C1" s="19"/>
      <c r="D1" s="19"/>
      <c r="E1" s="19"/>
      <c r="F1" s="19"/>
      <c r="G1" s="19"/>
      <c r="H1" s="19"/>
      <c r="I1" s="19"/>
      <c r="J1" s="2" t="str">
        <f>lkpCopyright</f>
        <v>© FantasyCube.com</v>
      </c>
    </row>
    <row r="2" spans="1:10" s="20" customFormat="1" ht="18" x14ac:dyDescent="0.2">
      <c r="J2" s="21"/>
    </row>
    <row r="3" spans="1:10" ht="19.5" thickBot="1" x14ac:dyDescent="0.35">
      <c r="B3" s="9" t="s">
        <v>380</v>
      </c>
    </row>
    <row r="4" spans="1:10" ht="13.5" thickBot="1" x14ac:dyDescent="0.25">
      <c r="B4" s="10" t="s">
        <v>379</v>
      </c>
      <c r="C4" s="11" t="s">
        <v>267</v>
      </c>
      <c r="F4" s="16" t="s">
        <v>381</v>
      </c>
      <c r="G4" s="17">
        <v>2013</v>
      </c>
      <c r="I4" s="16" t="s">
        <v>382</v>
      </c>
      <c r="J4" s="18" t="s">
        <v>390</v>
      </c>
    </row>
    <row r="5" spans="1:10" x14ac:dyDescent="0.2">
      <c r="B5" s="12" t="s">
        <v>96</v>
      </c>
      <c r="C5" s="13" t="s">
        <v>196</v>
      </c>
    </row>
    <row r="6" spans="1:10" x14ac:dyDescent="0.2">
      <c r="B6" s="12" t="s">
        <v>256</v>
      </c>
      <c r="C6" s="13" t="s">
        <v>198</v>
      </c>
    </row>
    <row r="7" spans="1:10" x14ac:dyDescent="0.2">
      <c r="B7" s="12" t="s">
        <v>257</v>
      </c>
      <c r="C7" s="13" t="s">
        <v>204</v>
      </c>
    </row>
    <row r="8" spans="1:10" x14ac:dyDescent="0.2">
      <c r="B8" s="12" t="s">
        <v>216</v>
      </c>
      <c r="C8" s="13" t="s">
        <v>193</v>
      </c>
    </row>
    <row r="9" spans="1:10" x14ac:dyDescent="0.2">
      <c r="B9" s="12" t="s">
        <v>225</v>
      </c>
      <c r="C9" s="13" t="s">
        <v>208</v>
      </c>
    </row>
    <row r="10" spans="1:10" x14ac:dyDescent="0.2">
      <c r="B10" s="12" t="s">
        <v>98</v>
      </c>
      <c r="C10" s="13" t="s">
        <v>201</v>
      </c>
    </row>
    <row r="11" spans="1:10" x14ac:dyDescent="0.2">
      <c r="B11" s="12" t="s">
        <v>217</v>
      </c>
      <c r="C11" s="13" t="s">
        <v>184</v>
      </c>
    </row>
    <row r="12" spans="1:10" x14ac:dyDescent="0.2">
      <c r="B12" s="12" t="s">
        <v>242</v>
      </c>
      <c r="C12" s="13" t="s">
        <v>188</v>
      </c>
    </row>
    <row r="13" spans="1:10" x14ac:dyDescent="0.2">
      <c r="B13" s="12" t="s">
        <v>254</v>
      </c>
      <c r="C13" s="13" t="s">
        <v>212</v>
      </c>
    </row>
    <row r="14" spans="1:10" x14ac:dyDescent="0.2">
      <c r="B14" s="12" t="s">
        <v>55</v>
      </c>
      <c r="C14" s="13" t="s">
        <v>192</v>
      </c>
    </row>
    <row r="15" spans="1:10" x14ac:dyDescent="0.2">
      <c r="B15" s="12" t="s">
        <v>49</v>
      </c>
      <c r="C15" s="13" t="s">
        <v>199</v>
      </c>
    </row>
    <row r="16" spans="1:10" x14ac:dyDescent="0.2">
      <c r="B16" s="12" t="s">
        <v>250</v>
      </c>
      <c r="C16" s="13" t="s">
        <v>191</v>
      </c>
    </row>
    <row r="17" spans="2:3" x14ac:dyDescent="0.2">
      <c r="B17" s="12" t="s">
        <v>249</v>
      </c>
      <c r="C17" s="13" t="s">
        <v>186</v>
      </c>
    </row>
    <row r="18" spans="2:3" x14ac:dyDescent="0.2">
      <c r="B18" s="12" t="s">
        <v>237</v>
      </c>
      <c r="C18" s="13" t="s">
        <v>183</v>
      </c>
    </row>
    <row r="19" spans="2:3" x14ac:dyDescent="0.2">
      <c r="B19" s="12" t="s">
        <v>262</v>
      </c>
      <c r="C19" s="13" t="s">
        <v>194</v>
      </c>
    </row>
    <row r="20" spans="2:3" x14ac:dyDescent="0.2">
      <c r="B20" s="12" t="s">
        <v>221</v>
      </c>
      <c r="C20" s="13" t="s">
        <v>203</v>
      </c>
    </row>
    <row r="21" spans="2:3" x14ac:dyDescent="0.2">
      <c r="B21" s="12" t="s">
        <v>54</v>
      </c>
      <c r="C21" s="13" t="s">
        <v>200</v>
      </c>
    </row>
    <row r="22" spans="2:3" x14ac:dyDescent="0.2">
      <c r="B22" s="12" t="s">
        <v>498</v>
      </c>
      <c r="C22" s="13" t="s">
        <v>195</v>
      </c>
    </row>
    <row r="23" spans="2:3" x14ac:dyDescent="0.2">
      <c r="B23" s="12" t="s">
        <v>47</v>
      </c>
      <c r="C23" s="13" t="s">
        <v>206</v>
      </c>
    </row>
    <row r="24" spans="2:3" x14ac:dyDescent="0.2">
      <c r="B24" s="12" t="s">
        <v>218</v>
      </c>
      <c r="C24" s="13" t="s">
        <v>213</v>
      </c>
    </row>
    <row r="25" spans="2:3" x14ac:dyDescent="0.2">
      <c r="B25" s="12" t="s">
        <v>215</v>
      </c>
      <c r="C25" s="13" t="s">
        <v>211</v>
      </c>
    </row>
    <row r="26" spans="2:3" x14ac:dyDescent="0.2">
      <c r="B26" s="12" t="s">
        <v>227</v>
      </c>
      <c r="C26" s="13" t="s">
        <v>209</v>
      </c>
    </row>
    <row r="27" spans="2:3" x14ac:dyDescent="0.2">
      <c r="B27" s="12" t="s">
        <v>236</v>
      </c>
      <c r="C27" s="13" t="s">
        <v>187</v>
      </c>
    </row>
    <row r="28" spans="2:3" x14ac:dyDescent="0.2">
      <c r="B28" s="12" t="s">
        <v>228</v>
      </c>
      <c r="C28" s="13" t="s">
        <v>190</v>
      </c>
    </row>
    <row r="29" spans="2:3" x14ac:dyDescent="0.2">
      <c r="B29" s="12" t="s">
        <v>231</v>
      </c>
      <c r="C29" s="13" t="s">
        <v>182</v>
      </c>
    </row>
    <row r="30" spans="2:3" x14ac:dyDescent="0.2">
      <c r="B30" s="12" t="s">
        <v>45</v>
      </c>
      <c r="C30" s="13" t="s">
        <v>207</v>
      </c>
    </row>
    <row r="31" spans="2:3" x14ac:dyDescent="0.2">
      <c r="B31" s="12" t="s">
        <v>214</v>
      </c>
      <c r="C31" s="13" t="s">
        <v>189</v>
      </c>
    </row>
    <row r="32" spans="2:3" x14ac:dyDescent="0.2">
      <c r="B32" s="12" t="s">
        <v>48</v>
      </c>
      <c r="C32" s="13" t="s">
        <v>202</v>
      </c>
    </row>
    <row r="33" spans="2:3" x14ac:dyDescent="0.2">
      <c r="B33" s="12" t="s">
        <v>239</v>
      </c>
      <c r="C33" s="13" t="s">
        <v>185</v>
      </c>
    </row>
    <row r="34" spans="2:3" x14ac:dyDescent="0.2">
      <c r="B34" s="12" t="s">
        <v>245</v>
      </c>
      <c r="C34" s="13" t="s">
        <v>205</v>
      </c>
    </row>
    <row r="35" spans="2:3" x14ac:dyDescent="0.2">
      <c r="B35" s="12" t="s">
        <v>174</v>
      </c>
      <c r="C35" s="13" t="s">
        <v>210</v>
      </c>
    </row>
    <row r="36" spans="2:3" ht="13.5" thickBot="1" x14ac:dyDescent="0.25">
      <c r="B36" s="14" t="s">
        <v>244</v>
      </c>
      <c r="C36" s="15" t="s">
        <v>197</v>
      </c>
    </row>
    <row r="38" spans="2:3" ht="18.75" x14ac:dyDescent="0.3">
      <c r="B38" s="9"/>
    </row>
  </sheetData>
  <phoneticPr fontId="2" type="noConversion"/>
  <hyperlinks>
    <hyperlink ref="J1" r:id="rId1" display="TheExcelNinja.com 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Offense_(Proj)</vt:lpstr>
      <vt:lpstr>Offense_(2012)</vt:lpstr>
      <vt:lpstr>Reference_Sheet</vt:lpstr>
      <vt:lpstr>lkpTables</vt:lpstr>
      <vt:lpstr>lkpCopyright</vt:lpstr>
      <vt:lpstr>lkpTeam</vt:lpstr>
      <vt:lpstr>lkpTeamName</vt:lpstr>
      <vt:lpstr>lkpYear</vt:lpstr>
      <vt:lpstr>'Offense_(2012)'!Print_Titles</vt:lpstr>
      <vt:lpstr>'Offense_(Proj)'!Print_Titles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FantasyCube Fantasy Stats</dc:title>
  <dc:creator>FantasyCube.com &amp; TheExcelNinja.com</dc:creator>
  <cp:lastModifiedBy>V</cp:lastModifiedBy>
  <cp:lastPrinted>2012-08-16T04:37:24Z</cp:lastPrinted>
  <dcterms:created xsi:type="dcterms:W3CDTF">2012-08-16T04:44:42Z</dcterms:created>
  <dcterms:modified xsi:type="dcterms:W3CDTF">2013-08-30T16:52:10Z</dcterms:modified>
  <cp:version>2012-08-26</cp:version>
</cp:coreProperties>
</file>